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filterPrivacy="1" showInkAnnotation="0"/>
  <bookViews>
    <workbookView xWindow="0" yWindow="0" windowWidth="22260" windowHeight="12645"/>
  </bookViews>
  <sheets>
    <sheet name="Sheet1" sheetId="1" r:id="rId1"/>
  </sheets>
  <definedNames>
    <definedName name="_xlnm.Print_Area" localSheetId="0">Sheet1!$A$1:$Q$52</definedName>
    <definedName name="S">Sheet1!$V$5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1" i="1" l="1" a="1"/>
  <c r="O51" i="1" s="1"/>
  <c r="P51" i="1" a="1"/>
  <c r="P51" i="1" s="1"/>
  <c r="O52" i="1" a="1"/>
  <c r="O52" i="1" s="1"/>
  <c r="P52" i="1" a="1"/>
  <c r="P52" i="1" s="1"/>
  <c r="O50" i="1" a="1"/>
  <c r="O50" i="1" s="1"/>
  <c r="P50" i="1" a="1"/>
  <c r="P50" i="1" s="1"/>
  <c r="P49" i="1" a="1"/>
  <c r="P49" i="1" s="1"/>
  <c r="O49" i="1" a="1"/>
  <c r="O49" i="1" s="1"/>
  <c r="O48" i="1" a="1"/>
  <c r="O48" i="1" s="1"/>
  <c r="P48" i="1" a="1"/>
  <c r="P48" i="1" s="1"/>
  <c r="O47" i="1" a="1"/>
  <c r="O47" i="1" s="1"/>
  <c r="P47" i="1" a="1"/>
  <c r="P47" i="1" s="1"/>
  <c r="K51" i="1"/>
  <c r="K49" i="1"/>
  <c r="K47" i="1"/>
  <c r="O46" i="1" a="1"/>
  <c r="O46" i="1" s="1"/>
  <c r="P46" i="1" a="1"/>
  <c r="P46" i="1" s="1"/>
  <c r="O45" i="1" a="1"/>
  <c r="O45" i="1" s="1"/>
  <c r="P45" i="1" a="1"/>
  <c r="P45" i="1" s="1"/>
  <c r="K45" i="1"/>
  <c r="P44" i="1" a="1"/>
  <c r="P44" i="1" s="1"/>
  <c r="O44" i="1" a="1"/>
  <c r="O44" i="1" s="1"/>
  <c r="P43" i="1" a="1"/>
  <c r="P43" i="1" s="1"/>
  <c r="O43" i="1" a="1"/>
  <c r="O43" i="1" s="1"/>
  <c r="K43" i="1"/>
  <c r="O41" i="1" a="1"/>
  <c r="O41" i="1" s="1"/>
  <c r="O42" i="1" a="1"/>
  <c r="O42" i="1" s="1"/>
  <c r="P42" i="1" a="1"/>
  <c r="P42" i="1" s="1"/>
  <c r="P41" i="1" a="1"/>
  <c r="P41" i="1" s="1"/>
  <c r="K41" i="1"/>
  <c r="O39" i="1" a="1"/>
  <c r="O39" i="1" s="1"/>
  <c r="P39" i="1" a="1"/>
  <c r="P39" i="1" s="1"/>
  <c r="O40" i="1" a="1"/>
  <c r="O40" i="1" s="1"/>
  <c r="P40" i="1" a="1"/>
  <c r="P40" i="1" s="1"/>
  <c r="P38" i="1" a="1"/>
  <c r="P38" i="1" s="1"/>
  <c r="O38" i="1" a="1"/>
  <c r="O38" i="1" s="1"/>
  <c r="O34" i="1" a="1"/>
  <c r="O34" i="1" s="1"/>
  <c r="P34" i="1" a="1"/>
  <c r="P34" i="1" s="1"/>
  <c r="O35" i="1" a="1"/>
  <c r="O35" i="1" s="1"/>
  <c r="P35" i="1" a="1"/>
  <c r="P35" i="1" s="1"/>
  <c r="O36" i="1" a="1"/>
  <c r="O36" i="1" s="1"/>
  <c r="P36" i="1" a="1"/>
  <c r="P36" i="1" s="1"/>
  <c r="P33" i="1" a="1"/>
  <c r="P33" i="1" s="1"/>
  <c r="O33" i="1" a="1"/>
  <c r="O33" i="1" s="1"/>
  <c r="O37" i="1" a="1"/>
  <c r="O37" i="1" s="1"/>
  <c r="P37" i="1" a="1"/>
  <c r="P37" i="1" s="1"/>
  <c r="O32" i="1" a="1"/>
  <c r="O32" i="1" s="1"/>
  <c r="P32" i="1" a="1"/>
  <c r="P32" i="1" s="1"/>
  <c r="K35" i="1"/>
  <c r="K38" i="1"/>
  <c r="K32" i="1"/>
  <c r="P31" i="1" a="1"/>
  <c r="P31" i="1" s="1"/>
  <c r="P30" i="1" a="1"/>
  <c r="P30" i="1" s="1"/>
  <c r="P28" i="1" a="1"/>
  <c r="P28" i="1" s="1"/>
  <c r="P27" i="1" a="1"/>
  <c r="P27" i="1" s="1"/>
  <c r="O31" i="1" a="1"/>
  <c r="O31" i="1" s="1"/>
  <c r="O30" i="1" a="1"/>
  <c r="O30" i="1" s="1"/>
  <c r="O28" i="1" a="1"/>
  <c r="O28" i="1" s="1"/>
  <c r="O27" i="1" a="1"/>
  <c r="O27" i="1" s="1"/>
  <c r="O26" i="1" a="1"/>
  <c r="O26" i="1" s="1"/>
  <c r="P26" i="1" a="1"/>
  <c r="P26" i="1" s="1"/>
  <c r="O29" i="1" a="1"/>
  <c r="O29" i="1" s="1"/>
  <c r="P29" i="1" a="1"/>
  <c r="P29" i="1" s="1"/>
  <c r="K26" i="1"/>
  <c r="K29" i="1"/>
  <c r="P24" i="1" a="1"/>
  <c r="P24" i="1" s="1"/>
  <c r="P25" i="1" a="1"/>
  <c r="P25" i="1" s="1"/>
  <c r="P23" i="1" a="1"/>
  <c r="P23" i="1" s="1"/>
  <c r="O24" i="1" a="1"/>
  <c r="O24" i="1" s="1"/>
  <c r="O25" i="1" a="1"/>
  <c r="O25" i="1" s="1"/>
  <c r="O23" i="1" a="1"/>
  <c r="O23" i="1" s="1"/>
  <c r="K23" i="1"/>
  <c r="P19" i="1" a="1"/>
  <c r="P19" i="1" s="1"/>
  <c r="P20" i="1" a="1"/>
  <c r="P20" i="1" s="1"/>
  <c r="P21" i="1" a="1"/>
  <c r="P21" i="1" s="1"/>
  <c r="P22" i="1" a="1"/>
  <c r="P22" i="1" s="1"/>
  <c r="O19" i="1" a="1"/>
  <c r="O19" i="1" s="1"/>
  <c r="O20" i="1" a="1"/>
  <c r="O20" i="1" s="1"/>
  <c r="O21" i="1" a="1"/>
  <c r="O21" i="1" s="1"/>
  <c r="O22" i="1" a="1"/>
  <c r="O22" i="1" s="1"/>
  <c r="P16" i="1" a="1"/>
  <c r="P16" i="1" s="1"/>
  <c r="P18" i="1" a="1"/>
  <c r="P18" i="1" s="1"/>
  <c r="P17" i="1" a="1"/>
  <c r="P17" i="1" s="1"/>
  <c r="O17" i="1" a="1"/>
  <c r="O17" i="1" s="1"/>
  <c r="O18" i="1" a="1"/>
  <c r="O18" i="1" s="1"/>
  <c r="O16" i="1" a="1"/>
  <c r="O16" i="1" s="1"/>
  <c r="K19" i="1"/>
  <c r="K16" i="1"/>
  <c r="P13" i="1" l="1" a="1"/>
  <c r="P13" i="1" s="1"/>
  <c r="P14" i="1" a="1"/>
  <c r="P14" i="1" s="1"/>
  <c r="P15" i="1" a="1"/>
  <c r="P15" i="1" s="1"/>
  <c r="P12" i="1" a="1"/>
  <c r="P12" i="1" s="1"/>
  <c r="O13" i="1" a="1"/>
  <c r="O13" i="1" s="1"/>
  <c r="O14" i="1" a="1"/>
  <c r="O14" i="1" s="1"/>
  <c r="O15" i="1" a="1"/>
  <c r="O15" i="1" s="1"/>
  <c r="O12" i="1" a="1"/>
  <c r="O12" i="1" s="1"/>
  <c r="K14" i="1"/>
  <c r="K12" i="1"/>
  <c r="O7" i="1" a="1"/>
  <c r="O7" i="1" s="1"/>
  <c r="O8" i="1" a="1"/>
  <c r="O8" i="1" s="1"/>
  <c r="O9" i="1" a="1"/>
  <c r="O9" i="1" s="1"/>
  <c r="O10" i="1" a="1"/>
  <c r="O10" i="1" s="1"/>
  <c r="O11" i="1" a="1"/>
  <c r="O11" i="1" s="1"/>
  <c r="O5" i="1" a="1"/>
  <c r="O5" i="1" s="1"/>
  <c r="O4" i="1" a="1"/>
  <c r="O4" i="1" s="1"/>
  <c r="O3" i="1" a="1"/>
  <c r="O3" i="1" s="1"/>
  <c r="P3" i="1" a="1"/>
  <c r="P3" i="1" s="1"/>
  <c r="P8" i="1" a="1"/>
  <c r="P8" i="1" s="1"/>
  <c r="P9" i="1" a="1"/>
  <c r="P9" i="1" s="1"/>
  <c r="P10" i="1" a="1"/>
  <c r="P10" i="1" s="1"/>
  <c r="P11" i="1" a="1"/>
  <c r="P11" i="1" s="1"/>
  <c r="P7" i="1" a="1"/>
  <c r="P7" i="1" s="1"/>
  <c r="K9" i="1"/>
  <c r="P5" i="1" a="1"/>
  <c r="P5" i="1" s="1"/>
  <c r="K7" i="1"/>
  <c r="P4" i="1" a="1"/>
  <c r="P4" i="1" s="1"/>
  <c r="K5" i="1"/>
  <c r="K3" i="1"/>
</calcChain>
</file>

<file path=xl/comments1.xml><?xml version="1.0" encoding="utf-8"?>
<comments xmlns="http://schemas.openxmlformats.org/spreadsheetml/2006/main">
  <authors>
    <author>作者</author>
  </authors>
  <commentList>
    <comment ref="B3" authorId="0" shapeId="0">
      <text/>
    </comment>
    <comment ref="E3" authorId="0" shapeId="0">
      <text>
        <r>
          <rPr>
            <sz val="10"/>
            <color indexed="81"/>
            <rFont val="微软雅黑"/>
            <family val="2"/>
            <charset val="134"/>
          </rPr>
          <t>禽肉粉，磨碎的大豆皮，全麦，鸡肉粉，干甜菜浆，磨碎的糙米，脱壳大豆粉，干蛋制品，磨碎的白杨，用BHA保存的家禽脂肪，用BHA和柠檬酸保存的猪动物脂肪，天然家禽调味剂，粉状纤维素，干燥苹果渣，小麦胚芽，鱼粉，虾粉，乳清，卵磷脂，大豆油，酿酒酵母，鱼油，磷酸，dl-甲硫氨酸，牛磺酸，氯化胆碱，万寿菊万古霉素）提取物（颜色），抗坏血酸-2-多磷酸酯（稳定的维生素C），盐酸吡哆醇，盐，硫酸单硝酸盐，甲萘醌亚硫酸氢钠复合物（维生素K来源），d-α-生育酚乙酸酯（维生素D3的形式），用混合的生育酚（维生素E的形式），碳酸钙，生物素，肌醇，迷迭香提取物，维生素A乙酸酯，维生素B12补充剂，叶酸，柠檬酸，核黄素，泛酸钙，角黄素（颜色），硫酸亚铁，碘酸钙，硫酸铜，氧化锌，氧化锰，碳酸亚铁，硫酸锌，亚硒酸钠，碳酸钴。</t>
        </r>
      </text>
    </comment>
    <comment ref="B5" authorId="0" shapeId="0">
      <text/>
    </comment>
    <comment ref="E5" authorId="0" shapeId="0">
      <text>
        <r>
          <rPr>
            <sz val="10"/>
            <color indexed="81"/>
            <rFont val="微软雅黑"/>
            <family val="2"/>
            <charset val="134"/>
          </rPr>
          <t>玉米糁渣，脱脂大豆，鸡肉，蛋白粉，电解质，葡萄糖，啤酒酵母，芝士粉，昆虫粉末，紫花苜蓿，胡萝卜粉末，蛋黄粉末，蛋壳粉末，苹果，香蕉粉，低聚糖，干燥洋甘菊，干燥迷迭香，桑叶粉末，蒲公英粉末，车前粉末，酵母提取物（核苷酸源)，姬松茸（β-葡聚糖其源)，杀菌处理乳酸菌，矿物质类（Ca、Na、Cl、P、K、Zn、Cu、I、Co、Fe、Mg、Mn、AL )，氨基酸类（Met、牛磺酸)，维生素类（胆碱、B3、C、E、B5、B6、B2、B1、A、B9、K、B、维生素D3、12 )，酸味料（柠檬酸等)，香料</t>
        </r>
      </text>
    </comment>
    <comment ref="B7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7" authorId="0" shapeId="0">
      <text>
        <r>
          <rPr>
            <sz val="10"/>
            <color indexed="81"/>
            <rFont val="微软雅黑"/>
            <family val="2"/>
            <charset val="134"/>
          </rPr>
          <t>国产鸡肉，国产鱼粉，大麦粉，玄米，啤酒酵母，椰肉片，红薯，乳清蛋白，昆虫粉（蟋蟀、黄粉虫），香蕉果肉，猪肝，葵花油，苹果果肉，椰奶，全蛋，胡萝卜，玉米蛋白粉，小麦，杏仁，淀粉，进口鸡肉，钙，芝麻，肉桂，肉豆蔻，二磷酸钙，L-赖氨酸，DL-蛋氨酸，乳酸菌群，维他命类（A、D3、E、K、B群、K3、C），泛酸，烟碱酸，维生素H，叶酸，胆碱，硫酸铁，硫酸铜，硫酸钴，硫酸锌，硫酸锰，碘酸钙，碘化钾，硒钠。</t>
        </r>
      </text>
    </comment>
    <comment ref="B9" authorId="0" shapeId="0">
      <text/>
    </comment>
    <comment ref="B12" authorId="0" shapeId="0">
      <text>
        <r>
          <rPr>
            <sz val="10"/>
            <color indexed="81"/>
            <rFont val="宋体"/>
            <charset val="134"/>
          </rPr>
          <t xml:space="preserve">
</t>
        </r>
      </text>
    </comment>
    <comment ref="B14" authorId="0" shapeId="0">
      <text/>
    </comment>
    <comment ref="B16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16" authorId="0" shapeId="0">
      <text>
        <r>
          <rPr>
            <sz val="10"/>
            <color indexed="81"/>
            <rFont val="微软雅黑"/>
            <family val="2"/>
            <charset val="134"/>
          </rPr>
          <t>鸡肉粉，鸡肉骨粉，鸭肉粉，鸭肉骨粉，鸡油，牛油，大米、小麦粉，谷朊粉、猫粮口味增强剂，啤酒酵母粉，矿物元素及其络(螯)合物(硫酸铜、硫酸亚铁等)，甜菜粕，纤维素，鱼油，大豆油，维生素(A、E、D3、氯化胆碱等)，矿物元素及其络(螯)合物(硫酸铜、硫酸亚铁等)，维生素(A、E、D3、氯化胆碱等)，沸石粉，果寡糖，牛磺酸，L-蛋氨酸，DL-蛋氨酸，天然叶黄素(源自万寿菊)，酿酒酵母细胞壁，丁基羟基茴香醚(BHA)，没食子酸丙酯，L-肉碱，防</t>
        </r>
        <r>
          <rPr>
            <sz val="10"/>
            <color indexed="81"/>
            <rFont val="宋体"/>
            <family val="3"/>
            <charset val="134"/>
          </rPr>
          <t>腐剂(山梨酸钾)</t>
        </r>
      </text>
    </comment>
    <comment ref="B19" authorId="0" shapeId="0">
      <text/>
    </comment>
    <comment ref="E19" authorId="0" shapeId="0">
      <text>
        <r>
          <rPr>
            <sz val="10"/>
            <color indexed="81"/>
            <rFont val="微软雅黑"/>
            <family val="2"/>
            <charset val="134"/>
          </rPr>
          <t>大米，鸡肉粉，鸡肉骨粉，鸭肉粉，鸭肉骨粉，谷朊粉，鸡油，牛油，小麦，猫粮口味增强剂，甜菜粕，纤维素，矿物元素及其络(螯)合物(硫酸铜、硫酸亚铁等)，维生素(A、E、D3、氯化胆碱等)，鱼油，啤酒酵母粉，大豆油，沸石粉，车前子，果寡糖，牛磺酸，天然叶黄素(源自万寿菊)，酿酒酵母细胞壁，BHA，没食子酸丙酯，L-肉碱，</t>
        </r>
        <r>
          <rPr>
            <sz val="10"/>
            <color indexed="81"/>
            <rFont val="宋体"/>
            <family val="3"/>
            <charset val="134"/>
          </rPr>
          <t>防腐剂(山梨酸钾)</t>
        </r>
      </text>
    </comment>
    <comment ref="B23" authorId="0" shapeId="0">
      <text/>
    </comment>
    <comment ref="E23" authorId="0" shapeId="0">
      <text>
        <r>
          <rPr>
            <sz val="10"/>
            <color indexed="81"/>
            <rFont val="微软雅黑"/>
            <family val="2"/>
            <charset val="134"/>
          </rPr>
          <t>新鲜鸭肉，鸭肉茸，珍珠大麦，白米，新鲜甜马铃薯，全蛋粉，鸡肉汤，干番茄，火鸡肝，芥花籽油，三文鱼油，马铃薯，鸡肉脂肪，亚麻籽，胡萝卜，西兰花，芹菜花，苹果，鸡肉软骨，牛磺酸，蛋氨酸，氯化钾，蔓越莓，蓝莓，盐，菊苣提取物，紫花苜蓿芽，紫花苜蓿提取物，亚硒酸钠，叶酸，荷兰芹，维他命，矿物质，益生菌</t>
        </r>
      </text>
    </comment>
    <comment ref="B26" authorId="0" shapeId="0">
      <text/>
    </comment>
    <comment ref="E26" authorId="0" shapeId="0">
      <text>
        <r>
          <rPr>
            <sz val="10"/>
            <color indexed="81"/>
            <rFont val="微软雅黑"/>
            <family val="2"/>
            <charset val="134"/>
          </rPr>
          <t>豌豆，鸡肉粉，鸡肉，鸡脂肪(保存混合生育酚)，豌豆蛋白，亚麻籽，天然香料，碳酸钙，DL-蛋氨酸，氯化钾，氯化胆碱，牛磺酸，天然混合生育酚，锌蛋白盐，补充维生素E，烟酸，锰蛋白盐，铜蛋白盐，硫酸锌，硫酸锰，硫酸铜，硝酸硫铵(维生素B-1)，维生素A补充，生物素，碘化钾，泛酸钙，核黄素(维生素B-2)，盐酸吡哆醇(维生素B-6)，维生素B-12补充，氧化锰，亚硒酸钠，维生素D-3，叶酸</t>
        </r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B29" authorId="0" shapeId="0">
      <text/>
    </comment>
    <comment ref="E29" authorId="0" shapeId="0">
      <text>
        <r>
          <rPr>
            <sz val="10"/>
            <color indexed="81"/>
            <rFont val="微软雅黑"/>
            <family val="2"/>
            <charset val="134"/>
          </rPr>
          <t>豌豆，鸭肉，鸭肉粉，豌豆蛋白，菜籽油，亚麻籽，天然香料，碳酸钙，氯化胆碱，牛磺酸，DL-蛋氨酸，天然混合生育酚，蛋白锌，补充维生素E，烟酸，蛋白锰，蛋白铜，硫酸锌，硫酸锰，硫酸铜，硝酸硫铵(维生素B-1)，维生素A补充，生物素，碘化钾，泛酸钙，核黄素(维生素B-2)，盐酸吡哆醇(维生素B-6)，维生素B-12补充，氧化锰，亚硒酸钠，维生素D-3，叶酸</t>
        </r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B32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32" authorId="0" shapeId="0">
      <text>
        <r>
          <rPr>
            <sz val="10"/>
            <color indexed="81"/>
            <rFont val="微软雅黑"/>
            <family val="2"/>
            <charset val="134"/>
          </rPr>
          <t>鸡肉，去骨鸡肉，全糙米，全白米，燕麦，鸡肉脂肪（用混合生育酚保存），三文鱼粉，天然鸡肉香精，向日葵油，米糠，苹果，胡萝卜，土豆，红莓，亚麻籽油，全干蛋，鲑鱼油，苜蓿，磷酸，氯化钾，牛磺酸，维生素（维生素E补充剂、L-抗坏血酸-2-多磷酸（维生素C的来源）、烟酸、肌醇、维生素A补充剂、 D-泛酸钙、盐酸吡哆醇、核黄素、β-胡萝卜素、维生素D3补充剂、叶酸、生物素、维生素B12补充剂），矿物质（蛋白锌、硫酸亚铁、氧化锌、蛋白铁、硫酸铜 、氧化锰、碘酸钙、亚硒酸钠），DI-甲硫氨酸，干苦苣根，丝兰萃取物，干迷迭香。</t>
        </r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B35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35" authorId="0" shapeId="0">
      <text>
        <r>
          <rPr>
            <sz val="10"/>
            <color indexed="81"/>
            <rFont val="微软雅黑"/>
            <family val="2"/>
            <charset val="134"/>
          </rPr>
          <t>去骨鸭肉，鸭肉，全干蛋，豌豆，豌豆粉，木薯，扁豆，鹰嘴豆，鸡肉脂肪（用混合生育酚保存），亚麻籽，天然香料，氯化钠，氯化胆碱， 磷酸，氯化钾，维生素（维生素A补充剂、维生素D3补充剂、维生素E补充剂、烟酸、肌醇、L-抗坏血酸-2-多磷酸盐（维生素C的来源）、单硝酸硫胺、D-泛酸钙、核黄素、盐酸吡哆醇、β-胡萝卜素、叶酸、生物素、维生素B12补充剂），矿物质（蛋白锌、蛋白铁、蛋白铜、氧化锌、蛋白锰、硫酸铜、碘酸钙、硫酸亚铁、氧化锰、亚硒酸钠），干嗜酸乳杆菌发酵物，干肠球菌发酵物，牛磺酸，干迷迭香。</t>
        </r>
      </text>
    </comment>
    <comment ref="B38" authorId="0" shapeId="0">
      <text/>
    </comment>
    <comment ref="E38" authorId="0" shapeId="0">
      <text>
        <r>
          <rPr>
            <sz val="10"/>
            <color indexed="81"/>
            <rFont val="微软雅黑"/>
            <family val="2"/>
            <charset val="134"/>
          </rPr>
          <t>鸡肉，去骨鸡肉， 去骨火鸡肉，鸭肉，火鸡肉，三文鱼，去骨鳟鱼，鸡肉脂肪（用混合生育酚保存），天然鱼肉香精，豌豆，土豆，全干蛋， 马铃薯粉，木薯淀粉，去骨三文鱼，去骨鸭肉，鲑鱼油，南瓜，苹果，胡萝卜，香蕉，蓝莓，红莓，扁豆，西兰花，菠菜，奶酪，苜蓿，红薯，黑莓，番木瓜，菠萝，磷酸，氯化钠，氯化钾，D-甲硫氨酸，牛磺酸，氯化胆碱，干苦苣根，干嗜酸乳杆菌发酵物，干肠球菌屎菌发酵物，干黑曲霉菌发酵物，干米曲霉发酵物，维生素（维生素A补充剂、维生素D3补充剂、维生素E补充剂、烟酸、肌醇、L-抗坏血酸-2-多磷酸（维生素C的来源）、单硝酸硫胺、D-泛酸钙、核黄素、盐酸吡哆醇、β-胡萝卜素、叶酸、维生素B12补充剂），矿物质（蛋白锌、蛋白铁、蛋白铜、氧化锌、蛋白锰、硫酸铜、碘酸钙、硫酸亚铁、氧化锰、亚硒酸钠），丝兰萃取物，酵母提取物，干迷迭香。</t>
        </r>
      </text>
    </comment>
    <comment ref="B41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41" authorId="0" shapeId="0">
      <text>
        <r>
          <rPr>
            <sz val="10"/>
            <color indexed="81"/>
            <rFont val="微软雅黑"/>
            <family val="2"/>
            <charset val="134"/>
          </rPr>
          <t>去骨火鸡肉，土豆粉，豌豆，土豆，全干蛋，卡诺拉油（用混合生育酚保存），豌豆纤维，番茄，天然香料，亚麻籽，椰子油（用混合生育酚保存），去骨鲑鱼，去骨鸭肉，南瓜，苹果，香蕉，蓝莓，小红莓，黑莓，番木瓜，菠萝，葡萄柚，扁豆，西兰花，菠菜，干酪，苜蓿芽，磷酸二钙，干苜蓿，干海带，碳酸钙，磷酸，氯化钠，卵磷脂，氯化钾，DL-甲硫氨酸，牛磺酸，干海藻粉，维生素（维生素E补充剂、L-抗坏血酸-2-多磷酸盐（维生素C的来源）、烟酸、肌醇、维生素A补充剂、硝酸硫胺、d-泛酸钙、盐酸吡哆醇、核黄素、β-胡萝卜素、维生素D3补充剂、叶酸、生物素、维生素B12补充剂），矿物质（蛋白锌、硫酸亚铁、氧化锌、蛋白铁、硫酸铜、蛋白铜、蛋白锰、氧化锰、碘酸钙、亚硒酸钠），L-赖氨酸，干菊苣根，干嗜酸乳杆菌发酵物，干屎肠球菌发酵物，干黑曲霉发酵物，干米曲霉发酵物，酵母提取物，丝兰萃取物，L-肉毒碱，万寿菊，干迷迭香 。</t>
        </r>
      </text>
    </comment>
    <comment ref="B43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43" authorId="0" shapeId="0">
      <text>
        <r>
          <rPr>
            <sz val="10"/>
            <color indexed="81"/>
            <rFont val="微软雅黑"/>
            <family val="2"/>
            <charset val="134"/>
          </rPr>
          <t>新鲜鸡肉（18％），新鲜火鸡肉（7％），新鲜全蛋（5％），新鲜鸡肝（5％），新鲜比目鱼（4％），新鲜鲱（4%），新鲜火鸡肝（4％），新鲜鸡心（4％），新鲜火鸡心（4％），新鲜鸡颈肉（4％），鸡肉（脱水，4％），火鸡（脱水，4％） ，鲭鱼（脱水，4％），沙丁鱼（脱水，4％），鲱鱼（脱水，4％），鸡肉脂肪（3％），红扁豆，青豆，绿扁豆，鹰嘴豆，黄豆，扁豆纤维，斑豆，海军豆，鸡软骨（脱水，1％），鲱鱼油（1％），鸡肝（冷冻干燥），火鸡肝（冷冻干燥），新鲜南瓜， 新鲜胡桃南瓜，新鲜西葫芦，新鲜防风草，新鲜胡萝卜，新鲜蛇果，新鲜巴氏梨，新鲜甘蓝，新鲜菠菜，新鲜甜菜叶，新鲜萝卜叶，棕色海带，蔓越莓，蓝莓，萨斯卡通莓果，菊苣根，姜黄根，乳蓟，牛蒡根，薰衣草，棉花根，玫瑰果，屎肠球菌。</t>
        </r>
      </text>
    </comment>
    <comment ref="B45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45" authorId="0" shapeId="0">
      <text>
        <r>
          <rPr>
            <sz val="10"/>
            <color indexed="81"/>
            <rFont val="微软雅黑"/>
            <family val="2"/>
            <charset val="134"/>
          </rPr>
          <t>新鲜安格斯牛肉（8％），新鲜野猪肉（4％），新鲜野牛肉（4％），新鲜或生的罗姆羊肉（4％），新鲜约克郡猪肉（4％），新鲜牛肉肝（4％），新鲜野猪肝（4％），新鲜牛肚（4％），新鲜沙丁鱼（4%），新鲜全蛋（4％），羔羊肉（脱水，4％），牛肉（脱水，4%），全鲱鱼（脱水，3.5％），沙丁鱼（脱水，3.5％），羊肉（脱水，3.5％），牛肉脂肪（3.5％），新鲜牛肾（3.5％），新鲜牛心（3.5%），猪肉（脱水，3.5%），红扁豆，绿扁豆，绿豌豆，扁豆纤维，鹰嘴豆，黄豌豆，斑豆，新鲜猪肝（1.5％），新鲜羊肝（1.5％），阿拉斯加鳕鱼（脱水，1.5％），鲱鱼油（1％），羊肚（1％），牛肉软骨（脱水，1％），晒干苜蓿，牛肝（冷冻干燥），羊肝（冷冻干燥），羊肚（冷冻干燥），新鲜南瓜，新鲜胡桃南瓜，新鲜西葫芦，新鲜防风草，新鲜胡萝卜，新鲜蛇果，新鲜巴氏梨，新鲜甘蓝，新鲜菠菜，新鲜甜菜叶，新鲜萝卜叶，棕色海藻，蔓越莓，蓝莓，萨斯卡通浆果，菊苣根，姜黄根，乳蓟，牛蒡根，薰衣草，棉花根，玫瑰果，屎肠球菌。</t>
        </r>
      </text>
    </comment>
    <comment ref="B47" authorId="0" shapeId="0">
      <text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E47" authorId="0" shapeId="0">
      <text>
        <r>
          <rPr>
            <sz val="10"/>
            <color indexed="81"/>
            <rFont val="微软雅黑"/>
            <family val="2"/>
            <charset val="134"/>
          </rPr>
          <t xml:space="preserve">去骨鸡肉，去骨火鸡，鸡内脏（肝脏、心脏、肾脏），鸡肉，鲶鱼肉，火鸡内脏（肝脏、心脏、肾脏），绿豆，红扁豆，斑豆，鳕鱼肉，鸡脂肪，鹰嘴豆，绿扁豆，黄豆，鲶鱼，鸡蛋，虹鳟鱼，鲱鱼油，鸡肝，晒干紫花苜蓿，天然鸡肉香精，鸡软骨，火鸡软骨，干海带，南瓜，胡桃南瓜，羽衣甘蓝，菠菜，芥菜叶，羽衣甘蓝叶，萝卜叶，胡萝卜，苹果，梨，冷冻干燥鸡肝，冷冻干燥火鸡肝，南瓜种子，葵花籽，氯化胆碱，蛋白锌，蛋白铜，混合生育酚（含防腐剂），菊苣根，姜黄，洋菝契根，蜀葵根，玫瑰果，桧木浆果，干嗜酸乳杆菌发酵物，干双歧杆菌动物发酵物，干酪乳杆菌发酵物。
</t>
        </r>
      </text>
    </comment>
    <comment ref="B49" authorId="0" shapeId="0">
      <text/>
    </comment>
    <comment ref="E49" authorId="0" shapeId="0">
      <text>
        <r>
          <rPr>
            <sz val="10"/>
            <color indexed="81"/>
            <rFont val="微软雅黑"/>
            <family val="2"/>
            <charset val="134"/>
          </rPr>
          <t>去骨羊肉，去骨鸭，全蛋，羔羊肉，鲶鱼肉，山羊肉，绿豆，红扁豆，斑豆，虹鳟鱼，羔羊脂，鹰嘴豆，绿扁豆，黄豆，鲱鱼油，鹌鹑，鸭肉 ，晒干紫花苜蓿，天然羔羊香精，羊肚，羊肝，羊肾，鸭内脏（肝脏、心脏、肾脏），鸭软骨，干海带，南瓜，胡桃南瓜，羽衣甘蓝，菠菜，芥菜叶，萝卜叶，胡萝卜，苹果，梨，冷冻干燥羊肝，冷冻干燥鸭肝，南瓜籽，葵花籽，氯化胆碱，蛋白锌，蛋白铜，混合生育酚（含防腐剂），菊苣根，姜黄， 洋菝契根，蜀葵根，玫瑰果，杜松子，干嗜酸乳杆菌发酵物，干双歧杆菌动物发酵物，干酪乳杆菌发酵产品。</t>
        </r>
        <r>
          <rPr>
            <sz val="10"/>
            <color indexed="81"/>
            <rFont val="宋体"/>
            <family val="3"/>
            <charset val="134"/>
          </rPr>
          <t xml:space="preserve">
</t>
        </r>
      </text>
    </comment>
    <comment ref="B51" authorId="0" shapeId="0">
      <text/>
    </comment>
    <comment ref="E51" authorId="0" shapeId="0">
      <text>
        <r>
          <rPr>
            <sz val="10"/>
            <color indexed="81"/>
            <rFont val="微软雅黑"/>
            <family val="2"/>
            <charset val="134"/>
          </rPr>
          <t xml:space="preserve">去骨牛肉，去骨猪肉，去骨羊肉，牛肉，羊肉，猪肉，绿豆，红扁豆，斑豆，牛肉肝，牛肉脂肪，鲶鱼肉，鹰嘴豆，绿扁豆，黄豆， 去骨野牛，鲶鱼，鲱鱼油，天然猪肉香精，晒干紫花苜蓿，牛肚，羊肚，羊肝，猪肝，牛肾，猪肾，猪软骨，干海带，南瓜，胡桃南瓜，羽衣甘蓝，菠菜，芥菜叶，羽衣甘蓝叶，萝卜叶，胡萝卜，苹果，梨，冷冻干燥牛肝，冷冻干燥羊肝，冷冻干燥猪肝，南瓜籽，葵花籽，氯化胆碱，蛋白锌，蛋白铜，混合生育酚（含防腐剂），菊苣根，姜黄，菝葜根，蜀葵根，玫瑰果，杜松子，干嗜酸乳杆菌发酵物，干双歧杆菌动物发酵物，干酪乳杆菌发酵物。 </t>
        </r>
      </text>
    </comment>
  </commentList>
</comments>
</file>

<file path=xl/sharedStrings.xml><?xml version="1.0" encoding="utf-8"?>
<sst xmlns="http://schemas.openxmlformats.org/spreadsheetml/2006/main" count="335" uniqueCount="243">
  <si>
    <t>名称</t>
    <phoneticPr fontId="5" type="noConversion"/>
  </si>
  <si>
    <t>简称</t>
    <phoneticPr fontId="5" type="noConversion"/>
  </si>
  <si>
    <t>原产地</t>
    <phoneticPr fontId="5" type="noConversion"/>
  </si>
  <si>
    <t>营养成分</t>
    <phoneticPr fontId="5" type="noConversion"/>
  </si>
  <si>
    <t>粗蛋白质</t>
    <phoneticPr fontId="5" type="noConversion"/>
  </si>
  <si>
    <t>粗脂肪</t>
    <phoneticPr fontId="5" type="noConversion"/>
  </si>
  <si>
    <t>粗纤维</t>
    <phoneticPr fontId="5" type="noConversion"/>
  </si>
  <si>
    <t>水分</t>
    <phoneticPr fontId="5" type="noConversion"/>
  </si>
  <si>
    <t>其他</t>
    <phoneticPr fontId="5" type="noConversion"/>
  </si>
  <si>
    <t>参考价格</t>
    <phoneticPr fontId="5" type="noConversion"/>
  </si>
  <si>
    <t>刺猬粮</t>
    <phoneticPr fontId="5" type="noConversion"/>
  </si>
  <si>
    <t>猫粮</t>
    <phoneticPr fontId="5" type="noConversion"/>
  </si>
  <si>
    <t>法国</t>
    <phoneticPr fontId="5" type="noConversion"/>
  </si>
  <si>
    <t>粗灰质</t>
    <phoneticPr fontId="5" type="noConversion"/>
  </si>
  <si>
    <t>美国</t>
    <phoneticPr fontId="5" type="noConversion"/>
  </si>
  <si>
    <t>韩国</t>
    <phoneticPr fontId="5" type="noConversion"/>
  </si>
  <si>
    <t>加拿大</t>
    <phoneticPr fontId="5" type="noConversion"/>
  </si>
  <si>
    <t>法国</t>
    <phoneticPr fontId="5" type="noConversion"/>
  </si>
  <si>
    <t>日本</t>
    <phoneticPr fontId="5" type="noConversion"/>
  </si>
  <si>
    <t>日本</t>
    <phoneticPr fontId="5" type="noConversion"/>
  </si>
  <si>
    <t>马祖瑞</t>
    <phoneticPr fontId="5" type="noConversion"/>
  </si>
  <si>
    <t>BK34</t>
    <phoneticPr fontId="5" type="noConversion"/>
  </si>
  <si>
    <t>K36</t>
    <phoneticPr fontId="5" type="noConversion"/>
  </si>
  <si>
    <t>NOW</t>
    <phoneticPr fontId="5" type="noConversion"/>
  </si>
  <si>
    <t>渴望红肉</t>
    <phoneticPr fontId="5" type="noConversion"/>
  </si>
  <si>
    <t>单价</t>
    <phoneticPr fontId="5" type="noConversion"/>
  </si>
  <si>
    <t>≤4.5%</t>
    <phoneticPr fontId="5" type="noConversion"/>
  </si>
  <si>
    <t>≤9.5%</t>
    <phoneticPr fontId="5" type="noConversion"/>
  </si>
  <si>
    <t>≤10.0%</t>
    <phoneticPr fontId="5" type="noConversion"/>
  </si>
  <si>
    <t>≥29.0%</t>
    <phoneticPr fontId="5" type="noConversion"/>
  </si>
  <si>
    <t>≥5.0%</t>
    <phoneticPr fontId="5" type="noConversion"/>
  </si>
  <si>
    <t>主要原料</t>
    <phoneticPr fontId="5" type="noConversion"/>
  </si>
  <si>
    <t>≥28.0%</t>
    <phoneticPr fontId="5" type="noConversion"/>
  </si>
  <si>
    <t>≥12.0%</t>
    <phoneticPr fontId="5" type="noConversion"/>
  </si>
  <si>
    <t>≤12.0%</t>
    <phoneticPr fontId="5" type="noConversion"/>
  </si>
  <si>
    <t>≤13.0%</t>
    <phoneticPr fontId="5" type="noConversion"/>
  </si>
  <si>
    <t>≤8.0%</t>
    <phoneticPr fontId="5" type="noConversion"/>
  </si>
  <si>
    <t>产品信息</t>
    <phoneticPr fontId="5" type="noConversion"/>
  </si>
  <si>
    <t>售价</t>
    <phoneticPr fontId="5" type="noConversion"/>
  </si>
  <si>
    <t>供货渠道</t>
    <phoneticPr fontId="5" type="noConversion"/>
  </si>
  <si>
    <t>Mazuri官网</t>
    <phoneticPr fontId="5" type="noConversion"/>
  </si>
  <si>
    <t>美国亚马逊</t>
    <phoneticPr fontId="5" type="noConversion"/>
  </si>
  <si>
    <t>钢琴兔</t>
    <phoneticPr fontId="5" type="noConversion"/>
  </si>
  <si>
    <t>日本亚马逊</t>
  </si>
  <si>
    <t>40USD</t>
    <phoneticPr fontId="5" type="noConversion"/>
  </si>
  <si>
    <t>25lb</t>
    <phoneticPr fontId="5" type="noConversion"/>
  </si>
  <si>
    <t>29USD</t>
    <phoneticPr fontId="5" type="noConversion"/>
  </si>
  <si>
    <t>4lb</t>
    <phoneticPr fontId="5" type="noConversion"/>
  </si>
  <si>
    <t>1300JPY</t>
    <phoneticPr fontId="5" type="noConversion"/>
  </si>
  <si>
    <t>600g</t>
    <phoneticPr fontId="5" type="noConversion"/>
  </si>
  <si>
    <t>规格</t>
    <phoneticPr fontId="5" type="noConversion"/>
  </si>
  <si>
    <t>人民币汇率</t>
    <phoneticPr fontId="5" type="noConversion"/>
  </si>
  <si>
    <t>美元</t>
    <phoneticPr fontId="5" type="noConversion"/>
  </si>
  <si>
    <t>日元</t>
    <phoneticPr fontId="5" type="noConversion"/>
  </si>
  <si>
    <t>折合RMB单价</t>
  </si>
  <si>
    <t>≥30.0%</t>
    <phoneticPr fontId="5" type="noConversion"/>
  </si>
  <si>
    <t>≥10.0%</t>
    <phoneticPr fontId="5" type="noConversion"/>
  </si>
  <si>
    <t>≤9.0%</t>
    <phoneticPr fontId="5" type="noConversion"/>
  </si>
  <si>
    <t>≤7.0%</t>
    <phoneticPr fontId="5" type="noConversion"/>
  </si>
  <si>
    <t>600g一袋，里面有三小袋200g的独立包装。脂肪含量很低，可用作减肥粮。</t>
    <phoneticPr fontId="5" type="noConversion"/>
  </si>
  <si>
    <t>鸡肉，鱼粉，大麦粉，红薯，昆虫粉，香蕉，猪肝等</t>
    <phoneticPr fontId="5" type="noConversion"/>
  </si>
  <si>
    <t>日本亚马逊</t>
    <phoneticPr fontId="5" type="noConversion"/>
  </si>
  <si>
    <t>1720JPY</t>
    <phoneticPr fontId="5" type="noConversion"/>
  </si>
  <si>
    <t>1kg</t>
    <phoneticPr fontId="5" type="noConversion"/>
  </si>
  <si>
    <t>品高</t>
    <phoneticPr fontId="5" type="noConversion"/>
  </si>
  <si>
    <t>Mazuri 5MK8刺猬粮</t>
    <phoneticPr fontId="5" type="noConversion"/>
  </si>
  <si>
    <t>Yeaster刺猬粮</t>
    <phoneticPr fontId="5" type="noConversion"/>
  </si>
  <si>
    <t>≥42.0%</t>
    <phoneticPr fontId="5" type="noConversion"/>
  </si>
  <si>
    <t>≥11.0%</t>
    <phoneticPr fontId="5" type="noConversion"/>
  </si>
  <si>
    <t>Zicra Agito ottimo10刺猬粮</t>
    <phoneticPr fontId="5" type="noConversion"/>
  </si>
  <si>
    <t>SANKO F25/F28刺猬粮</t>
    <phoneticPr fontId="5" type="noConversion"/>
  </si>
  <si>
    <t>300g</t>
    <phoneticPr fontId="5" type="noConversion"/>
  </si>
  <si>
    <t>580JPY</t>
    <phoneticPr fontId="5" type="noConversion"/>
  </si>
  <si>
    <t>磨碎的玉米，鱼粉，维生素，氨基酸</t>
    <phoneticPr fontId="5" type="noConversion"/>
  </si>
  <si>
    <t>玉米糁渣，脱脂大豆，鸡肉，蛋白粉，昆虫粉末等</t>
    <phoneticPr fontId="5" type="noConversion"/>
  </si>
  <si>
    <t>580JPY</t>
    <phoneticPr fontId="5" type="noConversion"/>
  </si>
  <si>
    <t>100g</t>
    <phoneticPr fontId="5" type="noConversion"/>
  </si>
  <si>
    <t>1170JPY</t>
    <phoneticPr fontId="5" type="noConversion"/>
  </si>
  <si>
    <t>2610JPY</t>
    <phoneticPr fontId="5" type="noConversion"/>
  </si>
  <si>
    <t>300g</t>
    <phoneticPr fontId="5" type="noConversion"/>
  </si>
  <si>
    <t>750g</t>
    <phoneticPr fontId="5" type="noConversion"/>
  </si>
  <si>
    <t>气味香，稍油腻，适口性很好。</t>
    <phoneticPr fontId="5" type="noConversion"/>
  </si>
  <si>
    <t>总价</t>
    <phoneticPr fontId="5" type="noConversion"/>
  </si>
  <si>
    <t>韩元</t>
    <phoneticPr fontId="5" type="noConversion"/>
  </si>
  <si>
    <t>≥30.0%</t>
    <phoneticPr fontId="5" type="noConversion"/>
  </si>
  <si>
    <t>≥13.25%</t>
    <phoneticPr fontId="5" type="noConversion"/>
  </si>
  <si>
    <t>≤9.54%</t>
    <phoneticPr fontId="5" type="noConversion"/>
  </si>
  <si>
    <t>≥17.5%</t>
    <phoneticPr fontId="5" type="noConversion"/>
  </si>
  <si>
    <t>≤4.0%</t>
    <phoneticPr fontId="5" type="noConversion"/>
  </si>
  <si>
    <t>≤12.0%</t>
    <phoneticPr fontId="5" type="noConversion"/>
  </si>
  <si>
    <t>dochiqueen</t>
  </si>
  <si>
    <t>dochiqueen</t>
    <phoneticPr fontId="5" type="noConversion"/>
  </si>
  <si>
    <t>800g(盒装)</t>
    <phoneticPr fontId="5" type="noConversion"/>
  </si>
  <si>
    <t>900g(罐装)</t>
    <phoneticPr fontId="5" type="noConversion"/>
  </si>
  <si>
    <t>900g(盒装)</t>
    <phoneticPr fontId="5" type="noConversion"/>
  </si>
  <si>
    <t>8200KRW</t>
    <phoneticPr fontId="5" type="noConversion"/>
  </si>
  <si>
    <t>9500KRW</t>
    <phoneticPr fontId="5" type="noConversion"/>
  </si>
  <si>
    <t>11000KRW</t>
    <phoneticPr fontId="5" type="noConversion"/>
  </si>
  <si>
    <t>12000KRW</t>
    <phoneticPr fontId="5" type="noConversion"/>
  </si>
  <si>
    <t>≤5.0%</t>
    <phoneticPr fontId="5" type="noConversion"/>
  </si>
  <si>
    <t>≤1.73%</t>
    <phoneticPr fontId="5" type="noConversion"/>
  </si>
  <si>
    <t>Inout AF-200/201基础刺猬粮</t>
    <phoneticPr fontId="5" type="noConversion"/>
  </si>
  <si>
    <t>Inout AF-500/510高级刺猬粮</t>
    <phoneticPr fontId="5" type="noConversion"/>
  </si>
  <si>
    <t>鸡，鱼，大米，小麦，干面包虫，牛磺酸，天然矿物等</t>
    <phoneticPr fontId="5" type="noConversion"/>
  </si>
  <si>
    <t>添加了干面包虫和牛磺酸</t>
    <phoneticPr fontId="5" type="noConversion"/>
  </si>
  <si>
    <t>禽肉粉，全麦，鸡肉粉，鱼粉，虾粉等</t>
    <phoneticPr fontId="5" type="noConversion"/>
  </si>
  <si>
    <t>≥31.5%</t>
    <phoneticPr fontId="5" type="noConversion"/>
  </si>
  <si>
    <t>≤4.0%</t>
    <phoneticPr fontId="5" type="noConversion"/>
  </si>
  <si>
    <t>≥31.0%</t>
    <phoneticPr fontId="5" type="noConversion"/>
  </si>
  <si>
    <t>≥22.0%</t>
    <phoneticPr fontId="5" type="noConversion"/>
  </si>
  <si>
    <t>≤11.0%</t>
    <phoneticPr fontId="5" type="noConversion"/>
  </si>
  <si>
    <t>≤5.1%</t>
    <phoneticPr fontId="5" type="noConversion"/>
  </si>
  <si>
    <t>≤10.0%</t>
    <phoneticPr fontId="5" type="noConversion"/>
  </si>
  <si>
    <t>≥33.0%</t>
    <phoneticPr fontId="5" type="noConversion"/>
  </si>
  <si>
    <t>≥15.8%</t>
    <phoneticPr fontId="5" type="noConversion"/>
  </si>
  <si>
    <t>≤5.2%</t>
    <phoneticPr fontId="5" type="noConversion"/>
  </si>
  <si>
    <t>≤9.3%</t>
    <phoneticPr fontId="5" type="noConversion"/>
  </si>
  <si>
    <t>鸡肉粉，鸭肉粉，鸡油，牛油，大米，小麦粉，防腐剂</t>
    <phoneticPr fontId="5" type="noConversion"/>
  </si>
  <si>
    <t>大米，鸡肉粉，鸭肉粉，小麦，鱼油，防腐剂</t>
    <phoneticPr fontId="5" type="noConversion"/>
  </si>
  <si>
    <t>主流刺猬主粮，但有较多假货，购前需谨慎甄别</t>
    <phoneticPr fontId="5" type="noConversion"/>
  </si>
  <si>
    <t>京东超市</t>
    <phoneticPr fontId="5" type="noConversion"/>
  </si>
  <si>
    <t>4kg</t>
    <phoneticPr fontId="5" type="noConversion"/>
  </si>
  <si>
    <t>0.4kg</t>
    <phoneticPr fontId="5" type="noConversion"/>
  </si>
  <si>
    <t>10kg</t>
    <phoneticPr fontId="5" type="noConversion"/>
  </si>
  <si>
    <t>416RMB</t>
    <phoneticPr fontId="5" type="noConversion"/>
  </si>
  <si>
    <t>116RMB</t>
    <phoneticPr fontId="5" type="noConversion"/>
  </si>
  <si>
    <t>2kg</t>
    <phoneticPr fontId="5" type="noConversion"/>
  </si>
  <si>
    <t>0.4kg</t>
    <phoneticPr fontId="5" type="noConversion"/>
  </si>
  <si>
    <t>ROYAL CANIN 皇家幼猫猫粮 K36</t>
    <phoneticPr fontId="5" type="noConversion"/>
  </si>
  <si>
    <t>ROYAL CANIN 皇家猫奶糕 BK34</t>
    <phoneticPr fontId="5" type="noConversion"/>
  </si>
  <si>
    <t>Fromm 福摩鸭肉甜薯蔬菜全猫粮</t>
    <phoneticPr fontId="5" type="noConversion"/>
  </si>
  <si>
    <t>鸭肉，珍珠大麦，白米，马铃薯，番茄，火鸡肝</t>
    <phoneticPr fontId="5" type="noConversion"/>
  </si>
  <si>
    <t>≥34.0%</t>
    <phoneticPr fontId="5" type="noConversion"/>
  </si>
  <si>
    <t>≥20.0%</t>
    <phoneticPr fontId="5" type="noConversion"/>
  </si>
  <si>
    <t>≤3.5%</t>
    <phoneticPr fontId="5" type="noConversion"/>
  </si>
  <si>
    <t>美国亚马逊</t>
    <phoneticPr fontId="5" type="noConversion"/>
  </si>
  <si>
    <t>2.5lb</t>
    <phoneticPr fontId="5" type="noConversion"/>
  </si>
  <si>
    <t>5lb</t>
    <phoneticPr fontId="5" type="noConversion"/>
  </si>
  <si>
    <t>15lb</t>
    <phoneticPr fontId="5" type="noConversion"/>
  </si>
  <si>
    <t>petco</t>
    <phoneticPr fontId="5" type="noConversion"/>
  </si>
  <si>
    <t>Natural Balance 天衡宝青豆鸭肉全猫粮</t>
    <phoneticPr fontId="5" type="noConversion"/>
  </si>
  <si>
    <t>Natural Balance 天衡宝青豆鸡肉全猫粮</t>
    <phoneticPr fontId="5" type="noConversion"/>
  </si>
  <si>
    <t>豌豆，鸡肉，鸡脂肪，亚麻籽，牛磺酸，碳酸钙，硫酸盐，维生素，叶酸</t>
    <phoneticPr fontId="5" type="noConversion"/>
  </si>
  <si>
    <t>豌豆，鸭肉，菜籽油，亚麻籽，牛磺酸，硫酸盐，维生素，叶酸</t>
    <phoneticPr fontId="5" type="noConversion"/>
  </si>
  <si>
    <t>2lb</t>
    <phoneticPr fontId="5" type="noConversion"/>
  </si>
  <si>
    <t>5lb</t>
    <phoneticPr fontId="5" type="noConversion"/>
  </si>
  <si>
    <t>10lb</t>
    <phoneticPr fontId="5" type="noConversion"/>
  </si>
  <si>
    <t>2lb</t>
    <phoneticPr fontId="5" type="noConversion"/>
  </si>
  <si>
    <t>5lb</t>
    <phoneticPr fontId="5" type="noConversion"/>
  </si>
  <si>
    <t>10lb</t>
    <phoneticPr fontId="5" type="noConversion"/>
  </si>
  <si>
    <t>Go! 日常护理鸡肉配方猫粮</t>
    <phoneticPr fontId="5" type="noConversion"/>
  </si>
  <si>
    <t>Go! 高敏有限食物成分鸭肉配方猫粮</t>
    <phoneticPr fontId="5" type="noConversion"/>
  </si>
  <si>
    <r>
      <t xml:space="preserve">Go! </t>
    </r>
    <r>
      <rPr>
        <sz val="12"/>
        <color theme="1"/>
        <rFont val="微软雅黑"/>
        <family val="2"/>
        <charset val="134"/>
      </rPr>
      <t>鸡肉</t>
    </r>
    <phoneticPr fontId="5" type="noConversion"/>
  </si>
  <si>
    <t>Go! 鸭肉</t>
    <phoneticPr fontId="5" type="noConversion"/>
  </si>
  <si>
    <t>Go! 健康无限无谷鸡肉、火鸡、鸭肉猫粮</t>
    <phoneticPr fontId="5" type="noConversion"/>
  </si>
  <si>
    <r>
      <t>Go! 多种</t>
    </r>
    <r>
      <rPr>
        <sz val="12"/>
        <color theme="1"/>
        <rFont val="微软雅黑"/>
        <family val="2"/>
        <charset val="134"/>
      </rPr>
      <t>肉</t>
    </r>
    <phoneticPr fontId="5" type="noConversion"/>
  </si>
  <si>
    <t>雪山鸡肉</t>
    <phoneticPr fontId="5" type="noConversion"/>
  </si>
  <si>
    <t>福摩鸭肉</t>
    <phoneticPr fontId="5" type="noConversion"/>
  </si>
  <si>
    <t>雪山鸭肉</t>
    <phoneticPr fontId="5" type="noConversion"/>
  </si>
  <si>
    <t>Inout标准粮</t>
    <phoneticPr fontId="5" type="noConversion"/>
  </si>
  <si>
    <t>Inout高级粮</t>
    <phoneticPr fontId="5" type="noConversion"/>
  </si>
  <si>
    <t>≥32.0%</t>
    <phoneticPr fontId="5" type="noConversion"/>
  </si>
  <si>
    <t>≤2.5%</t>
    <phoneticPr fontId="5" type="noConversion"/>
  </si>
  <si>
    <t>≤6.5%</t>
    <phoneticPr fontId="5" type="noConversion"/>
  </si>
  <si>
    <t>≥31.0%</t>
    <phoneticPr fontId="5" type="noConversion"/>
  </si>
  <si>
    <t>≥15.0%</t>
    <phoneticPr fontId="5" type="noConversion"/>
  </si>
  <si>
    <t>≤7.5%</t>
    <phoneticPr fontId="5" type="noConversion"/>
  </si>
  <si>
    <t>≥46.0%</t>
    <phoneticPr fontId="5" type="noConversion"/>
  </si>
  <si>
    <t>≥18.0%</t>
    <phoneticPr fontId="5" type="noConversion"/>
  </si>
  <si>
    <t>≤1.5%</t>
    <phoneticPr fontId="5" type="noConversion"/>
  </si>
  <si>
    <t>4lb</t>
    <phoneticPr fontId="5" type="noConversion"/>
  </si>
  <si>
    <t>chewy</t>
    <phoneticPr fontId="5" type="noConversion"/>
  </si>
  <si>
    <t>24USD</t>
    <phoneticPr fontId="5" type="noConversion"/>
  </si>
  <si>
    <t>24USD</t>
    <phoneticPr fontId="5" type="noConversion"/>
  </si>
  <si>
    <t>39USD</t>
    <phoneticPr fontId="5" type="noConversion"/>
  </si>
  <si>
    <t>70.5USD</t>
    <phoneticPr fontId="5" type="noConversion"/>
  </si>
  <si>
    <t>22USD</t>
    <phoneticPr fontId="5" type="noConversion"/>
  </si>
  <si>
    <t>35USD</t>
    <phoneticPr fontId="5" type="noConversion"/>
  </si>
  <si>
    <t>60USD</t>
    <phoneticPr fontId="5" type="noConversion"/>
  </si>
  <si>
    <t>鸡肉，全糙米，全白米，燕麦，三文鱼粉，苹果，胡萝卜，土豆，牛磺酸</t>
    <phoneticPr fontId="5" type="noConversion"/>
  </si>
  <si>
    <t>鸭肉，全干蛋，豌豆，木薯，扁豆，鹰嘴豆，亚麻籽， 牛磺酸</t>
    <phoneticPr fontId="5" type="noConversion"/>
  </si>
  <si>
    <t>鸡肉，鸭肉，火鸡肉，三文鱼，鳟鱼，豌豆，土豆，南瓜，苹果，胡萝卜，香蕉</t>
    <phoneticPr fontId="5" type="noConversion"/>
  </si>
  <si>
    <t>≥33.0%</t>
    <phoneticPr fontId="5" type="noConversion"/>
  </si>
  <si>
    <t>≤2.5%</t>
    <phoneticPr fontId="5" type="noConversion"/>
  </si>
  <si>
    <t>≤6.0%</t>
    <phoneticPr fontId="5" type="noConversion"/>
  </si>
  <si>
    <t>Now! 无谷幼猫粮</t>
    <phoneticPr fontId="5" type="noConversion"/>
  </si>
  <si>
    <t>火鸡肉，土豆，豌豆，鲑鱼，鸭肉，南瓜，苹果</t>
    <phoneticPr fontId="5" type="noConversion"/>
  </si>
  <si>
    <t>chewy</t>
    <phoneticPr fontId="5" type="noConversion"/>
  </si>
  <si>
    <t>26USD</t>
    <phoneticPr fontId="5" type="noConversion"/>
  </si>
  <si>
    <t>43USD</t>
    <phoneticPr fontId="5" type="noConversion"/>
  </si>
  <si>
    <t>8lb</t>
    <phoneticPr fontId="5" type="noConversion"/>
  </si>
  <si>
    <t>≥40.0%</t>
    <phoneticPr fontId="5" type="noConversion"/>
  </si>
  <si>
    <t>≤9.5%</t>
    <phoneticPr fontId="5" type="noConversion"/>
  </si>
  <si>
    <t>≤3.0%</t>
    <phoneticPr fontId="5" type="noConversion"/>
  </si>
  <si>
    <t>chewy</t>
    <phoneticPr fontId="5" type="noConversion"/>
  </si>
  <si>
    <t>4lb</t>
    <phoneticPr fontId="5" type="noConversion"/>
  </si>
  <si>
    <t>12lb</t>
    <phoneticPr fontId="5" type="noConversion"/>
  </si>
  <si>
    <t>59USD</t>
    <phoneticPr fontId="5" type="noConversion"/>
  </si>
  <si>
    <t>牛肉，野猪肉，沙丁鱼，羔羊肉，全鲱鱼，羊肉，鳕鱼</t>
    <phoneticPr fontId="5" type="noConversion"/>
  </si>
  <si>
    <t>渴望鸡肉</t>
    <phoneticPr fontId="5" type="noConversion"/>
  </si>
  <si>
    <t>鸡肉，火鸡肉，比目鱼，鲱鱼，鲭鱼，沙丁鱼</t>
    <phoneticPr fontId="5" type="noConversion"/>
  </si>
  <si>
    <t>Orijen 成猫幼猫无谷猫粮</t>
    <phoneticPr fontId="5" type="noConversion"/>
  </si>
  <si>
    <t>Orijen 区域红无谷猫粮</t>
    <phoneticPr fontId="5" type="noConversion"/>
  </si>
  <si>
    <t>66USD</t>
    <phoneticPr fontId="5" type="noConversion"/>
  </si>
  <si>
    <t>29USD</t>
    <phoneticPr fontId="5" type="noConversion"/>
  </si>
  <si>
    <t>16lb</t>
    <phoneticPr fontId="5" type="noConversion"/>
  </si>
  <si>
    <t>8lb</t>
    <phoneticPr fontId="5" type="noConversion"/>
  </si>
  <si>
    <t>美国</t>
    <phoneticPr fontId="5" type="noConversion"/>
  </si>
  <si>
    <t>爱肯拿红肉</t>
    <phoneticPr fontId="5" type="noConversion"/>
  </si>
  <si>
    <t>爱肯拿禽肉</t>
    <phoneticPr fontId="5" type="noConversion"/>
  </si>
  <si>
    <t>爱肯拿羊鸭肉</t>
    <phoneticPr fontId="5" type="noConversion"/>
  </si>
  <si>
    <t>ACANA Meadowland 猫粮</t>
    <phoneticPr fontId="5" type="noConversion"/>
  </si>
  <si>
    <t>ACANA Grasslands 猫粮</t>
    <phoneticPr fontId="5" type="noConversion"/>
  </si>
  <si>
    <t>ACANA Appalachian Ranch 猫粮</t>
    <phoneticPr fontId="5" type="noConversion"/>
  </si>
  <si>
    <t>≥35.0%</t>
    <phoneticPr fontId="5" type="noConversion"/>
  </si>
  <si>
    <t>12lb</t>
    <phoneticPr fontId="5" type="noConversion"/>
  </si>
  <si>
    <t>21USD</t>
    <phoneticPr fontId="5" type="noConversion"/>
  </si>
  <si>
    <t>45USD</t>
    <phoneticPr fontId="5" type="noConversion"/>
  </si>
  <si>
    <t>23USD</t>
    <phoneticPr fontId="5" type="noConversion"/>
  </si>
  <si>
    <t>鸡肉，火鸡，鲶鱼，鳕鱼，鸡蛋，虹鳟鱼</t>
    <phoneticPr fontId="5" type="noConversion"/>
  </si>
  <si>
    <t>羊，鸭，全蛋，鲶鱼肉，山羊，虹鳟鱼，鹌鹑</t>
    <phoneticPr fontId="5" type="noConversion"/>
  </si>
  <si>
    <t>牛肉，猪肉，羊肉，鲶鱼肉</t>
    <phoneticPr fontId="5" type="noConversion"/>
  </si>
  <si>
    <t>25.2RMB</t>
    <phoneticPr fontId="5" type="noConversion"/>
  </si>
  <si>
    <t>259RMB</t>
    <phoneticPr fontId="5" type="noConversion"/>
  </si>
  <si>
    <t>30USD</t>
    <phoneticPr fontId="5" type="noConversion"/>
  </si>
  <si>
    <t>9USD</t>
    <phoneticPr fontId="5" type="noConversion"/>
  </si>
  <si>
    <t>22.8USD</t>
    <phoneticPr fontId="5" type="noConversion"/>
  </si>
  <si>
    <t>15.2USD</t>
    <phoneticPr fontId="5" type="noConversion"/>
  </si>
  <si>
    <t>33USD</t>
    <phoneticPr fontId="5" type="noConversion"/>
  </si>
  <si>
    <t>57USD</t>
    <phoneticPr fontId="5" type="noConversion"/>
  </si>
  <si>
    <t>49USD</t>
    <phoneticPr fontId="5" type="noConversion"/>
  </si>
  <si>
    <t>473RMB</t>
    <phoneticPr fontId="5" type="noConversion"/>
  </si>
  <si>
    <t>16USD</t>
    <phoneticPr fontId="5" type="noConversion"/>
  </si>
  <si>
    <t>20.9USD</t>
    <phoneticPr fontId="5" type="noConversion"/>
  </si>
  <si>
    <t>25RMB</t>
    <phoneticPr fontId="5" type="noConversion"/>
  </si>
  <si>
    <t>268RMB</t>
    <phoneticPr fontId="5" type="noConversion"/>
  </si>
  <si>
    <t>14.2USD</t>
    <phoneticPr fontId="5" type="noConversion"/>
  </si>
  <si>
    <t>49USD</t>
    <phoneticPr fontId="5" type="noConversion"/>
  </si>
  <si>
    <t>适口性良好</t>
    <phoneticPr fontId="5" type="noConversion"/>
  </si>
  <si>
    <t>适口性良好</t>
    <phoneticPr fontId="5" type="noConversion"/>
  </si>
  <si>
    <t>适口性一般</t>
    <phoneticPr fontId="5" type="noConversion"/>
  </si>
  <si>
    <t>颗粒小，适口性差。美国原产是25lb大包装，一般代理商分装为200g和453g(1lb)两种规格散售。市场上流传的以昆虫作为主要原料未得到考证。</t>
    <phoneticPr fontId="5" type="noConversion"/>
  </si>
  <si>
    <t>有腥味，颗粒为不规则长条形，官方的说法是食品未使用任何添加剂用于调整颗粒形状。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</si>
</sst>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000_ "/>
  </numFmts>
  <fonts count="12" x14ac:knownFonts="1">
    <font>
      <sz val="11"/>
      <color theme="1"/>
      <name val="等线"/>
      <family val="2"/>
      <scheme val="minor"/>
    </font>
    <font>
      <sz val="12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9"/>
      <name val="等线"/>
      <family val="3"/>
      <charset val="134"/>
      <scheme val="minor"/>
    </font>
    <font>
      <b/>
      <sz val="12"/>
      <color theme="1"/>
      <name val="Adobe 黑体 Std R"/>
      <family val="2"/>
      <charset val="134"/>
    </font>
    <font>
      <sz val="12"/>
      <color theme="10"/>
      <name val="微软雅黑"/>
      <family val="2"/>
      <charset val="134"/>
    </font>
    <font>
      <sz val="10"/>
      <color indexed="81"/>
      <name val="微软雅黑"/>
      <family val="2"/>
      <charset val="134"/>
    </font>
    <font>
      <sz val="10"/>
      <color indexed="81"/>
      <name val="宋体"/>
      <charset val="134"/>
    </font>
    <font>
      <sz val="11"/>
      <color rgb="FF0563C1"/>
      <name val="微软雅黑"/>
      <family val="2"/>
      <charset val="134"/>
    </font>
    <font>
      <sz val="10"/>
      <color indexed="8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76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left" vertical="center"/>
    </xf>
    <xf numFmtId="17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77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textRotation="255"/>
    </xf>
    <xf numFmtId="0" fontId="7" fillId="0" borderId="1" xfId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176" fontId="6" fillId="0" borderId="1" xfId="0" applyNumberFormat="1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0" fontId="7" fillId="0" borderId="1" xfId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177" fontId="2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77" fontId="2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</cellXfs>
  <cellStyles count="3">
    <cellStyle name="常规" xfId="0" builtinId="0"/>
    <cellStyle name="超链接" xfId="1" builtinId="8" customBuiltin="1"/>
    <cellStyle name="已访问的超链接" xfId="2" builtinId="9" customBuiltin="1"/>
  </cellStyles>
  <dxfs count="0"/>
  <tableStyles count="0" defaultTableStyle="TableStyleMedium2" defaultPivotStyle="PivotStyleLight16"/>
  <colors>
    <mruColors>
      <color rgb="FF0563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inoutpet.com/product/list.html?cate_no=29" TargetMode="External"/><Relationship Id="rId18" Type="http://schemas.openxmlformats.org/officeDocument/2006/relationships/hyperlink" Target="http://www.dochiqueen.com/shop/shopdetail.html?branduid=381286&amp;xcode=041&amp;mcode=001&amp;scode=&amp;type=Y&amp;sort=order&amp;pre_idx=20&amp;pre=ok" TargetMode="External"/><Relationship Id="rId26" Type="http://schemas.openxmlformats.org/officeDocument/2006/relationships/hyperlink" Target="https://www.amazon.com/Fromm-Four-Star-Duck-Food-5-Pound/dp/B002CSW6GO/ref=sr_1_5?ie=UTF8&amp;qid=1485614437&amp;sr=8-5&amp;keywords=fromm+four+star+cat+food+duck" TargetMode="External"/><Relationship Id="rId39" Type="http://schemas.openxmlformats.org/officeDocument/2006/relationships/hyperlink" Target="https://www.orijen.ca/foods/cat-food/dry-cat-food/cat-kitten/" TargetMode="External"/><Relationship Id="rId3" Type="http://schemas.openxmlformats.org/officeDocument/2006/relationships/hyperlink" Target="https://www.amazon.co.jp/%E3%82%A4%E3%83%BC%E3%82%B9%E3%82%BF%E3%83%BC-%E3%83%8F%E3%83%AA%E3%83%8D%E3%82%BA%E3%83%9F%E3%82%BB%E3%83%AC%E3%82%AF%E3%82%B7%E3%83%A7%E3%83%B3-600g-200g%C3%973%E5%80%8B/dp/B00JHDPWNQ/ref=sr_1_1?ie=UTF8&amp;qid=1484562801&amp;sr=8-1&amp;key" TargetMode="External"/><Relationship Id="rId21" Type="http://schemas.openxmlformats.org/officeDocument/2006/relationships/hyperlink" Target="https://item.jd.com/709697.html" TargetMode="External"/><Relationship Id="rId34" Type="http://schemas.openxmlformats.org/officeDocument/2006/relationships/hyperlink" Target="https://www.chewy.com/go-daily-defence-chicken-recipe-dry/dp/40463" TargetMode="External"/><Relationship Id="rId42" Type="http://schemas.openxmlformats.org/officeDocument/2006/relationships/hyperlink" Target="https://www.chewy.com/orijen-regional-red-grain-free-dry/dp/56994" TargetMode="External"/><Relationship Id="rId47" Type="http://schemas.openxmlformats.org/officeDocument/2006/relationships/hyperlink" Target="https://www.chewy.com/acana-grasslands-regional-formula/dp/123925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http://www.yeaster.co.jp/d/selection/9.html" TargetMode="External"/><Relationship Id="rId12" Type="http://schemas.openxmlformats.org/officeDocument/2006/relationships/hyperlink" Target="https://www.amazon.co.jp/%E3%82%B8%E3%82%AF%E3%83%A9%E3%82%A2%E3%82%AE%E3%83%88-%E3%82%B8%E3%82%AF%E3%83%A9%E3%82%A2%E3%82%AE%E3%83%88-%E3%83%8F%E3%83%AA%E3%83%8D%E3%82%BA%E3%83%9F%E3%83%95%E3%83%BC%E3%83%89%E3%82%AA%E3%83%83%E3%83%86%E3%82%A3%E3%83%A210-" TargetMode="External"/><Relationship Id="rId17" Type="http://schemas.openxmlformats.org/officeDocument/2006/relationships/hyperlink" Target="http://www.dochiqueen.com/shop/shopdetail.html?branduid=450644&amp;xcode=041&amp;mcode=001&amp;scode=&amp;type=Y&amp;search=&amp;sort=order" TargetMode="External"/><Relationship Id="rId25" Type="http://schemas.openxmlformats.org/officeDocument/2006/relationships/hyperlink" Target="https://www.amazon.com/Fromm-Four-Star-Nutritionals-Duck-2-5-Pound/dp/B000KDVID0/ref=sr_1_6?ie=UTF8&amp;qid=1485614437&amp;sr=8-6&amp;keywords=fromm+four+star+cat+food+duck" TargetMode="External"/><Relationship Id="rId33" Type="http://schemas.openxmlformats.org/officeDocument/2006/relationships/hyperlink" Target="http://www.petcurean.com/product/go-fit-free-grain-free-chicken-turkey-duck-recipe/" TargetMode="External"/><Relationship Id="rId38" Type="http://schemas.openxmlformats.org/officeDocument/2006/relationships/hyperlink" Target="https://www.chewy.com/now-fresh-grain-free-kitten-recipe/dp/35720" TargetMode="External"/><Relationship Id="rId46" Type="http://schemas.openxmlformats.org/officeDocument/2006/relationships/hyperlink" Target="https://www.chewy.com/acana-meadowland-regional-formula/dp/123898" TargetMode="External"/><Relationship Id="rId2" Type="http://schemas.openxmlformats.org/officeDocument/2006/relationships/hyperlink" Target="https://www.amazon.com/s/ref=nb_sb_noss_2?url=search-alias%3Daps&amp;field-keywords=mazuri+hedgehog&amp;rh=i%3Aaps%2Ck%3Amazuri+hedgehog" TargetMode="External"/><Relationship Id="rId16" Type="http://schemas.openxmlformats.org/officeDocument/2006/relationships/hyperlink" Target="http://www.dochiqueen.com/shop/shopdetail.html?branduid=343&amp;xcode=041&amp;mcode=001&amp;scode=&amp;type=Y&amp;search=&amp;sort=order" TargetMode="External"/><Relationship Id="rId20" Type="http://schemas.openxmlformats.org/officeDocument/2006/relationships/hyperlink" Target="http://www.royal-canin.cn/products/product_detail.php?id=50&amp;typeid=21" TargetMode="External"/><Relationship Id="rId29" Type="http://schemas.openxmlformats.org/officeDocument/2006/relationships/hyperlink" Target="http://www.petco.com/shop/en/petcostore/product/cat/cat-food/dry-cat-food/natural-balance-limited-ingredient-diets-green-pea-and-chicken-formula-dry-cat-food" TargetMode="External"/><Relationship Id="rId41" Type="http://schemas.openxmlformats.org/officeDocument/2006/relationships/hyperlink" Target="https://www.chewy.com/orijen-cat-kitten-grain-free-dry-cat/dp/128822" TargetMode="External"/><Relationship Id="rId1" Type="http://schemas.openxmlformats.org/officeDocument/2006/relationships/hyperlink" Target="http://www.mazuri.com/mazuriinsectivorediet5MK8.aspx" TargetMode="External"/><Relationship Id="rId6" Type="http://schemas.openxmlformats.org/officeDocument/2006/relationships/hyperlink" Target="http://www.sanko-wild.com/animal/b_02food_00.htm" TargetMode="External"/><Relationship Id="rId11" Type="http://schemas.openxmlformats.org/officeDocument/2006/relationships/hyperlink" Target="https://www.amazon.co.jp/%E3%82%B8%E3%82%AF%E3%83%A9-%E3%82%B8%E3%82%AF%E3%83%A9%E3%82%A2%E3%82%AE%E3%83%88-%E3%83%8F%E3%83%AA%E3%83%8D%E3%82%BA%E3%83%9F%E3%83%95%E3%83%BC%E3%83%89%E3%82%AA%E3%83%83%E3%83%86%E3%82%A3%E3%83%A210-300g/dp/B00JLAR3GE/ref=sr_1" TargetMode="External"/><Relationship Id="rId24" Type="http://schemas.openxmlformats.org/officeDocument/2006/relationships/hyperlink" Target="https://www.amazon.com/Fromm-Four-Star-Duck-Veg-Food/dp/B000WFRO8E/ref=sr_1_2?s=pet-supplies&amp;ie=UTF8&amp;qid=1485615372&amp;sr=1-2&amp;keywords=fromm+four+star+duck" TargetMode="External"/><Relationship Id="rId32" Type="http://schemas.openxmlformats.org/officeDocument/2006/relationships/hyperlink" Target="http://www.petcurean.com/product/go-sensitivity-shine-limited-ingredient-duck-recipe-for-cats/" TargetMode="External"/><Relationship Id="rId37" Type="http://schemas.openxmlformats.org/officeDocument/2006/relationships/hyperlink" Target="http://www.petcurean.com/product/now-fresh-grain-free-kitten-food/" TargetMode="External"/><Relationship Id="rId40" Type="http://schemas.openxmlformats.org/officeDocument/2006/relationships/hyperlink" Target="https://www.orijen.ca/foods/cat-food/dry-cat-food/regional-red/" TargetMode="External"/><Relationship Id="rId45" Type="http://schemas.openxmlformats.org/officeDocument/2006/relationships/hyperlink" Target="https://acana.com/our-foods/cat-foods/regionals-cats/appalachian-ranch-cat-kitten/?lang=usa" TargetMode="External"/><Relationship Id="rId5" Type="http://schemas.openxmlformats.org/officeDocument/2006/relationships/hyperlink" Target="http://www.zicra.com/products/agito/12.php" TargetMode="External"/><Relationship Id="rId15" Type="http://schemas.openxmlformats.org/officeDocument/2006/relationships/hyperlink" Target="http://www.dochiqueen.com/shop/shopdetail.html?branduid=355&amp;xcode=041&amp;mcode=001&amp;scode=&amp;type=Y&amp;search=&amp;sort=order" TargetMode="External"/><Relationship Id="rId23" Type="http://schemas.openxmlformats.org/officeDocument/2006/relationships/hyperlink" Target="https://frommfamily.com/products/four-star/cat/dry/" TargetMode="External"/><Relationship Id="rId28" Type="http://schemas.openxmlformats.org/officeDocument/2006/relationships/hyperlink" Target="https://www.naturalbalanceinc.com/cat-formulas/dry/limited-ingredient-diets/green-pea-and-chicken" TargetMode="External"/><Relationship Id="rId36" Type="http://schemas.openxmlformats.org/officeDocument/2006/relationships/hyperlink" Target="https://www.chewy.com/go-fit-free-grain-free-chicken/dp/41295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www.amazon.co.jp/%E3%82%B8%E3%82%AF%E3%83%A9-%E3%82%B8%E3%82%AF%E3%83%A9%E3%82%A2%E3%82%AE%E3%83%88-%E3%83%8F%E3%83%AA%E3%83%8D%E3%82%BA%E3%83%9F%E3%83%95%E3%83%BC%E3%83%89%E3%82%AA%E3%83%83%E3%83%86%E3%82%A3%E3%83%A210-100g/dp/B00JLAJEIE/ref=sr_1" TargetMode="External"/><Relationship Id="rId19" Type="http://schemas.openxmlformats.org/officeDocument/2006/relationships/hyperlink" Target="http://www.royal-canin.cn/products/product_detail.php?id=49&amp;typeid=21" TargetMode="External"/><Relationship Id="rId31" Type="http://schemas.openxmlformats.org/officeDocument/2006/relationships/hyperlink" Target="http://www.petcurean.com/product/go-daily-defence-chicken-recipe-for-cats/" TargetMode="External"/><Relationship Id="rId44" Type="http://schemas.openxmlformats.org/officeDocument/2006/relationships/hyperlink" Target="https://acana.com/our-foods/cat-foods/regionals-cats/grasslands-cat-kitten/?lang=usa" TargetMode="External"/><Relationship Id="rId4" Type="http://schemas.openxmlformats.org/officeDocument/2006/relationships/hyperlink" Target="https://www.amazon.co.jp/SANKO-%E4%B8%89%E6%99%83%E5%95%86%E4%BC%9A-%E3%83%8F%E3%83%AA%E3%83%8D%E3%82%BA%E3%83%9F%E3%83%95%E3%83%BC%E3%83%89-1kg/dp/B00JKBSJRG/ref=sr_1_1?ie=UTF8&amp;qid=1484568163&amp;sr=8-1&amp;keywords=%E3%83%8F%E3%83%AA%E3%83%8D%E3%82%BA%E3%83%9F%25" TargetMode="External"/><Relationship Id="rId9" Type="http://schemas.openxmlformats.org/officeDocument/2006/relationships/hyperlink" Target="https://www.amazon.co.jp/SANKO-%E4%B8%89%E6%99%83%E5%95%86%E4%BC%9A-F25-%E3%83%8F%E3%83%AA%E3%83%8D%E3%82%BA%E3%83%9F%E3%83%95%E3%83%BC%E3%83%89-300g/dp/B005749LAE/ref=sr_1_1?ie=UTF8&amp;qid=1484574927&amp;sr=8-1&amp;keywords=SANKO+F25" TargetMode="External"/><Relationship Id="rId14" Type="http://schemas.openxmlformats.org/officeDocument/2006/relationships/hyperlink" Target="http://inoutpet.com/product/list.html?cate_no=29" TargetMode="External"/><Relationship Id="rId22" Type="http://schemas.openxmlformats.org/officeDocument/2006/relationships/hyperlink" Target="https://item.jd.com/709712.html" TargetMode="External"/><Relationship Id="rId27" Type="http://schemas.openxmlformats.org/officeDocument/2006/relationships/hyperlink" Target="https://www.naturalbalanceinc.com/cat-formulas/dry/limited-ingredient-diets/green-pea-and-duck" TargetMode="External"/><Relationship Id="rId30" Type="http://schemas.openxmlformats.org/officeDocument/2006/relationships/hyperlink" Target="http://www.petco.com/shop/en/petcostore/product/cat/cat-food/dry-cat-food/natural-balance-green-pea-and-duck-formula-limited-ingredients-cat-food-5000682--1" TargetMode="External"/><Relationship Id="rId35" Type="http://schemas.openxmlformats.org/officeDocument/2006/relationships/hyperlink" Target="https://www.chewy.com/go-sensitivity-shine-limited/dp/118424" TargetMode="External"/><Relationship Id="rId43" Type="http://schemas.openxmlformats.org/officeDocument/2006/relationships/hyperlink" Target="https://acana.com/our-foods/cat-foods/regionals-cats/meadowland-cat-kitten/?lang=usa" TargetMode="External"/><Relationship Id="rId48" Type="http://schemas.openxmlformats.org/officeDocument/2006/relationships/hyperlink" Target="https://www.chewy.com/acana-appalachian-ranch-regional/dp/123940" TargetMode="External"/><Relationship Id="rId8" Type="http://schemas.openxmlformats.org/officeDocument/2006/relationships/hyperlink" Target="http://www.mazuri.com/mazuriinsectivorediet5MK8.aspx" TargetMode="External"/><Relationship Id="rId5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S52"/>
  <sheetViews>
    <sheetView tabSelected="1" topLeftCell="A37" zoomScale="85" zoomScaleNormal="85" workbookViewId="0">
      <selection activeCell="Q9" sqref="Q9:Q11"/>
    </sheetView>
  </sheetViews>
  <sheetFormatPr defaultRowHeight="20.100000000000001" customHeight="1" x14ac:dyDescent="0.2"/>
  <cols>
    <col min="1" max="1" width="6.875" style="3" customWidth="1"/>
    <col min="2" max="2" width="38.375" style="3" customWidth="1"/>
    <col min="3" max="3" width="14" style="3" customWidth="1"/>
    <col min="4" max="4" width="9" style="3"/>
    <col min="5" max="5" width="26.375" style="1" customWidth="1"/>
    <col min="6" max="11" width="10.625" style="6" customWidth="1"/>
    <col min="12" max="12" width="13.375" style="2" customWidth="1"/>
    <col min="13" max="13" width="11.875" style="2" customWidth="1"/>
    <col min="14" max="14" width="13" style="2" customWidth="1"/>
    <col min="15" max="15" width="10.875" style="2" customWidth="1"/>
    <col min="16" max="16" width="12.875" style="7" customWidth="1"/>
    <col min="17" max="17" width="68" style="5" customWidth="1"/>
    <col min="18" max="18" width="9.25" style="3" hidden="1" customWidth="1"/>
    <col min="19" max="19" width="12.625" style="3" hidden="1" customWidth="1"/>
    <col min="20" max="16384" width="9" style="3"/>
  </cols>
  <sheetData>
    <row r="1" spans="1:19" ht="20.100000000000001" customHeight="1" x14ac:dyDescent="0.2">
      <c r="A1" s="12" t="s">
        <v>0</v>
      </c>
      <c r="B1" s="12"/>
      <c r="C1" s="12" t="s">
        <v>1</v>
      </c>
      <c r="D1" s="12" t="s">
        <v>2</v>
      </c>
      <c r="E1" s="12" t="s">
        <v>31</v>
      </c>
      <c r="F1" s="12" t="s">
        <v>3</v>
      </c>
      <c r="G1" s="12"/>
      <c r="H1" s="12"/>
      <c r="I1" s="12"/>
      <c r="J1" s="12"/>
      <c r="K1" s="12"/>
      <c r="L1" s="12" t="s">
        <v>9</v>
      </c>
      <c r="M1" s="12"/>
      <c r="N1" s="12"/>
      <c r="O1" s="12" t="s">
        <v>54</v>
      </c>
      <c r="P1" s="12"/>
      <c r="Q1" s="13" t="s">
        <v>37</v>
      </c>
      <c r="R1" s="9" t="s">
        <v>51</v>
      </c>
      <c r="S1" s="9"/>
    </row>
    <row r="2" spans="1:19" ht="20.100000000000001" customHeight="1" x14ac:dyDescent="0.2">
      <c r="A2" s="12"/>
      <c r="B2" s="12"/>
      <c r="C2" s="12"/>
      <c r="D2" s="12"/>
      <c r="E2" s="12"/>
      <c r="F2" s="14" t="s">
        <v>4</v>
      </c>
      <c r="G2" s="14" t="s">
        <v>5</v>
      </c>
      <c r="H2" s="14" t="s">
        <v>6</v>
      </c>
      <c r="I2" s="14" t="s">
        <v>13</v>
      </c>
      <c r="J2" s="14" t="s">
        <v>7</v>
      </c>
      <c r="K2" s="14" t="s">
        <v>8</v>
      </c>
      <c r="L2" s="15" t="s">
        <v>39</v>
      </c>
      <c r="M2" s="15" t="s">
        <v>38</v>
      </c>
      <c r="N2" s="15" t="s">
        <v>50</v>
      </c>
      <c r="O2" s="15" t="s">
        <v>82</v>
      </c>
      <c r="P2" s="16" t="s">
        <v>25</v>
      </c>
      <c r="Q2" s="13"/>
      <c r="R2" s="9"/>
      <c r="S2" s="9"/>
    </row>
    <row r="3" spans="1:19" ht="20.100000000000001" customHeight="1" x14ac:dyDescent="0.2">
      <c r="A3" s="17" t="s">
        <v>10</v>
      </c>
      <c r="B3" s="18" t="s">
        <v>65</v>
      </c>
      <c r="C3" s="12" t="s">
        <v>20</v>
      </c>
      <c r="D3" s="12" t="s">
        <v>14</v>
      </c>
      <c r="E3" s="19" t="s">
        <v>105</v>
      </c>
      <c r="F3" s="20" t="s">
        <v>32</v>
      </c>
      <c r="G3" s="20" t="s">
        <v>33</v>
      </c>
      <c r="H3" s="20" t="s">
        <v>35</v>
      </c>
      <c r="I3" s="20" t="s">
        <v>36</v>
      </c>
      <c r="J3" s="20" t="s">
        <v>34</v>
      </c>
      <c r="K3" s="21">
        <f>100%-MID(F3,2,5)-MID(G3,2,5)-MID(H3,2,5)-MID(J3,2,5)-MID(I3,2,5)</f>
        <v>0.26999999999999996</v>
      </c>
      <c r="L3" s="22" t="s">
        <v>40</v>
      </c>
      <c r="M3" s="23" t="s">
        <v>44</v>
      </c>
      <c r="N3" s="24" t="s">
        <v>45</v>
      </c>
      <c r="O3" s="24" t="str">
        <f t="array" ref="O3">ROUND(LEFT(M3,COUNT(VALUE(MID(M3,ROW($1:$19),1))))/$S$3,1)&amp;"元"</f>
        <v>275.9元</v>
      </c>
      <c r="P3" s="25" t="str">
        <f t="array" ref="P3">ROUND((LEFT(M3,COUNT(VALUE(MID(M3,ROW($1:$19),1))))/$S$3)/(LEFT(N3,COUNT(VALUE(MID(N3,ROW($1:$19),1))))*453.59/500),1)&amp;"元/斤"</f>
        <v>12.2元/斤</v>
      </c>
      <c r="Q3" s="26" t="s">
        <v>241</v>
      </c>
      <c r="R3" s="3" t="s">
        <v>52</v>
      </c>
      <c r="S3" s="8">
        <v>0.14499999999999999</v>
      </c>
    </row>
    <row r="4" spans="1:19" ht="20.100000000000001" customHeight="1" x14ac:dyDescent="0.2">
      <c r="A4" s="17"/>
      <c r="B4" s="18"/>
      <c r="C4" s="12"/>
      <c r="D4" s="12"/>
      <c r="E4" s="11"/>
      <c r="F4" s="20"/>
      <c r="G4" s="20"/>
      <c r="H4" s="20"/>
      <c r="I4" s="20"/>
      <c r="J4" s="20"/>
      <c r="K4" s="21"/>
      <c r="L4" s="22" t="s">
        <v>41</v>
      </c>
      <c r="M4" s="23" t="s">
        <v>46</v>
      </c>
      <c r="N4" s="24" t="s">
        <v>47</v>
      </c>
      <c r="O4" s="24" t="str">
        <f t="array" ref="O4">ROUND(LEFT(M4,COUNT(VALUE(MID(M4,ROW($1:$19),1))))/$S$3,1)&amp;"元"</f>
        <v>200元</v>
      </c>
      <c r="P4" s="25" t="str">
        <f t="array" ref="P4">ROUND((LEFT(M4,COUNT(VALUE(MID(M4,ROW($1:$19),1))))/$S$3)/(LEFT(N4,COUNT(VALUE(MID(N4,ROW($1:$19),1))))*453.59/500),1)&amp;"元/斤"</f>
        <v>55.1元/斤</v>
      </c>
      <c r="Q4" s="11"/>
      <c r="R4" s="3" t="s">
        <v>53</v>
      </c>
      <c r="S4" s="8">
        <v>16.5657</v>
      </c>
    </row>
    <row r="5" spans="1:19" ht="20.100000000000001" customHeight="1" x14ac:dyDescent="0.2">
      <c r="A5" s="17"/>
      <c r="B5" s="18" t="s">
        <v>66</v>
      </c>
      <c r="C5" s="12" t="s">
        <v>42</v>
      </c>
      <c r="D5" s="12" t="s">
        <v>19</v>
      </c>
      <c r="E5" s="11" t="s">
        <v>74</v>
      </c>
      <c r="F5" s="20" t="s">
        <v>29</v>
      </c>
      <c r="G5" s="20" t="s">
        <v>30</v>
      </c>
      <c r="H5" s="20" t="s">
        <v>26</v>
      </c>
      <c r="I5" s="20" t="s">
        <v>27</v>
      </c>
      <c r="J5" s="20" t="s">
        <v>28</v>
      </c>
      <c r="K5" s="21">
        <f>100%-MID(F5,2,5)-MID(G5,2,5)-MID(H5,2,5)-MID(J5,2,5)-MID(I5,2,5)</f>
        <v>0.41999999999999993</v>
      </c>
      <c r="L5" s="18" t="s">
        <v>43</v>
      </c>
      <c r="M5" s="27" t="s">
        <v>48</v>
      </c>
      <c r="N5" s="27" t="s">
        <v>49</v>
      </c>
      <c r="O5" s="27" t="str">
        <f t="array" ref="O5">ROUND(LEFT(M5,COUNT(VALUE(MID(M5,ROW($1:$19),1))))/$S$4,1)&amp;"元"</f>
        <v>78.5元</v>
      </c>
      <c r="P5" s="28" t="str">
        <f t="array" ref="P5">ROUND((LEFT(M5,COUNT(VALUE(MID(M5,ROW($1:$19),1))))/$S$4)/(LEFT(N5,COUNT(VALUE(MID(N5,ROW($1:$19),1))))/500),1)&amp;"元/斤"</f>
        <v>65.4元/斤</v>
      </c>
      <c r="Q5" s="11" t="s">
        <v>59</v>
      </c>
      <c r="R5" s="3" t="s">
        <v>83</v>
      </c>
      <c r="S5" s="3">
        <v>170.4785</v>
      </c>
    </row>
    <row r="6" spans="1:19" ht="20.100000000000001" customHeight="1" x14ac:dyDescent="0.2">
      <c r="A6" s="17"/>
      <c r="B6" s="18"/>
      <c r="C6" s="12"/>
      <c r="D6" s="12"/>
      <c r="E6" s="11"/>
      <c r="F6" s="20"/>
      <c r="G6" s="20"/>
      <c r="H6" s="20"/>
      <c r="I6" s="20"/>
      <c r="J6" s="20"/>
      <c r="K6" s="21"/>
      <c r="L6" s="18"/>
      <c r="M6" s="27"/>
      <c r="N6" s="27"/>
      <c r="O6" s="27"/>
      <c r="P6" s="28"/>
      <c r="Q6" s="11"/>
    </row>
    <row r="7" spans="1:19" ht="20.100000000000001" customHeight="1" x14ac:dyDescent="0.2">
      <c r="A7" s="17"/>
      <c r="B7" s="18" t="s">
        <v>70</v>
      </c>
      <c r="C7" s="12" t="s">
        <v>64</v>
      </c>
      <c r="D7" s="12" t="s">
        <v>18</v>
      </c>
      <c r="E7" s="11" t="s">
        <v>60</v>
      </c>
      <c r="F7" s="20" t="s">
        <v>55</v>
      </c>
      <c r="G7" s="20" t="s">
        <v>56</v>
      </c>
      <c r="H7" s="20" t="s">
        <v>57</v>
      </c>
      <c r="I7" s="20" t="s">
        <v>58</v>
      </c>
      <c r="J7" s="20" t="s">
        <v>36</v>
      </c>
      <c r="K7" s="21">
        <f>100%-MID(F7,2,5)-MID(G7,2,5)-MID(H7,2,5)-MID(J7,2,5)-MID(I7,2,5)</f>
        <v>0.36</v>
      </c>
      <c r="L7" s="22" t="s">
        <v>61</v>
      </c>
      <c r="M7" s="24" t="s">
        <v>72</v>
      </c>
      <c r="N7" s="24" t="s">
        <v>71</v>
      </c>
      <c r="O7" s="24" t="str">
        <f t="array" ref="O7">ROUND(LEFT(M7,COUNT(VALUE(MID(M7,ROW($1:$19),1))))/$S$4,1)&amp;"元"</f>
        <v>35元</v>
      </c>
      <c r="P7" s="25" t="str">
        <f t="array" ref="P7">ROUND((LEFT(M7,COUNT(VALUE(MID(M7,ROW($1:$19),1))))/$S$4)/(LEFT(N7,COUNT(VALUE(MID(N7,ROW($1:$19),1))))/500),1)&amp;"元/斤"</f>
        <v>58.4元/斤</v>
      </c>
      <c r="Q7" s="26" t="s">
        <v>242</v>
      </c>
    </row>
    <row r="8" spans="1:19" ht="20.100000000000001" customHeight="1" x14ac:dyDescent="0.2">
      <c r="A8" s="17"/>
      <c r="B8" s="18"/>
      <c r="C8" s="12"/>
      <c r="D8" s="12"/>
      <c r="E8" s="11"/>
      <c r="F8" s="20"/>
      <c r="G8" s="20"/>
      <c r="H8" s="20"/>
      <c r="I8" s="20"/>
      <c r="J8" s="20"/>
      <c r="K8" s="21"/>
      <c r="L8" s="22" t="s">
        <v>61</v>
      </c>
      <c r="M8" s="24" t="s">
        <v>62</v>
      </c>
      <c r="N8" s="24" t="s">
        <v>63</v>
      </c>
      <c r="O8" s="24" t="str">
        <f t="array" ref="O8">ROUND(LEFT(M8,COUNT(VALUE(MID(M8,ROW($1:$19),1))))/$S$4,1)&amp;"元"</f>
        <v>103.8元</v>
      </c>
      <c r="P8" s="25" t="str">
        <f t="array" ref="P8">ROUND((LEFT(M8,COUNT(VALUE(MID(M8,ROW($1:$19),1))))/$S$4)/(LEFT(N8,COUNT(VALUE(MID(N8,ROW($1:$19),1))))*2),1)&amp;"元/斤"</f>
        <v>51.9元/斤</v>
      </c>
      <c r="Q8" s="11"/>
    </row>
    <row r="9" spans="1:19" ht="20.100000000000001" customHeight="1" x14ac:dyDescent="0.2">
      <c r="A9" s="17"/>
      <c r="B9" s="18" t="s">
        <v>69</v>
      </c>
      <c r="C9" s="12"/>
      <c r="D9" s="12" t="s">
        <v>19</v>
      </c>
      <c r="E9" s="11" t="s">
        <v>73</v>
      </c>
      <c r="F9" s="20" t="s">
        <v>67</v>
      </c>
      <c r="G9" s="20" t="s">
        <v>68</v>
      </c>
      <c r="H9" s="20" t="s">
        <v>99</v>
      </c>
      <c r="I9" s="20" t="s">
        <v>58</v>
      </c>
      <c r="J9" s="20"/>
      <c r="K9" s="21">
        <f>100%-MID(F9,2,5)-MID(G9,2,5)-MID(H9,2,5)-MID(I9,2,5)</f>
        <v>0.35000000000000009</v>
      </c>
      <c r="L9" s="22" t="s">
        <v>61</v>
      </c>
      <c r="M9" s="24" t="s">
        <v>75</v>
      </c>
      <c r="N9" s="24" t="s">
        <v>76</v>
      </c>
      <c r="O9" s="24" t="str">
        <f t="array" ref="O9">ROUND(LEFT(M9,COUNT(VALUE(MID(M9,ROW($1:$19),1))))/$S$4,1)&amp;"元"</f>
        <v>35元</v>
      </c>
      <c r="P9" s="25" t="str">
        <f t="array" ref="P9">ROUND((LEFT(M9,COUNT(VALUE(MID(M9,ROW($1:$19),1))))/$S$4)/(LEFT(N9,COUNT(VALUE(MID(N9,ROW($1:$19),1))))/500),1)&amp;"元/斤"</f>
        <v>175.1元/斤</v>
      </c>
      <c r="Q9" s="11" t="s">
        <v>81</v>
      </c>
    </row>
    <row r="10" spans="1:19" ht="20.100000000000001" customHeight="1" x14ac:dyDescent="0.2">
      <c r="A10" s="17"/>
      <c r="B10" s="18"/>
      <c r="C10" s="12"/>
      <c r="D10" s="12"/>
      <c r="E10" s="11"/>
      <c r="F10" s="20"/>
      <c r="G10" s="20"/>
      <c r="H10" s="20"/>
      <c r="I10" s="20"/>
      <c r="J10" s="20"/>
      <c r="K10" s="21"/>
      <c r="L10" s="22" t="s">
        <v>43</v>
      </c>
      <c r="M10" s="24" t="s">
        <v>77</v>
      </c>
      <c r="N10" s="24" t="s">
        <v>79</v>
      </c>
      <c r="O10" s="24" t="str">
        <f t="array" ref="O10">ROUND(LEFT(M10,COUNT(VALUE(MID(M10,ROW($1:$19),1))))/$S$4,1)&amp;"元"</f>
        <v>70.6元</v>
      </c>
      <c r="P10" s="25" t="str">
        <f t="array" ref="P10">ROUND((LEFT(M10,COUNT(VALUE(MID(M10,ROW($1:$19),1))))/$S$4)/(LEFT(N10,COUNT(VALUE(MID(N10,ROW($1:$19),1))))/500),1)&amp;"元/斤"</f>
        <v>117.7元/斤</v>
      </c>
      <c r="Q10" s="11"/>
    </row>
    <row r="11" spans="1:19" ht="20.100000000000001" customHeight="1" x14ac:dyDescent="0.2">
      <c r="A11" s="17"/>
      <c r="B11" s="18"/>
      <c r="C11" s="12"/>
      <c r="D11" s="12"/>
      <c r="E11" s="11"/>
      <c r="F11" s="20"/>
      <c r="G11" s="20"/>
      <c r="H11" s="20"/>
      <c r="I11" s="20"/>
      <c r="J11" s="20"/>
      <c r="K11" s="21"/>
      <c r="L11" s="22" t="s">
        <v>61</v>
      </c>
      <c r="M11" s="24" t="s">
        <v>78</v>
      </c>
      <c r="N11" s="24" t="s">
        <v>80</v>
      </c>
      <c r="O11" s="24" t="str">
        <f t="array" ref="O11">ROUND(LEFT(M11,COUNT(VALUE(MID(M11,ROW($1:$19),1))))/$S$4,1)&amp;"元"</f>
        <v>157.6元</v>
      </c>
      <c r="P11" s="25" t="str">
        <f t="array" ref="P11">ROUND((LEFT(M11,COUNT(VALUE(MID(M11,ROW($1:$19),1))))/$S$4)/(LEFT(N11,COUNT(VALUE(MID(N11,ROW($1:$19),1))))/500),1)&amp;"元/斤"</f>
        <v>105元/斤</v>
      </c>
      <c r="Q11" s="11"/>
    </row>
    <row r="12" spans="1:19" ht="20.100000000000001" customHeight="1" x14ac:dyDescent="0.2">
      <c r="A12" s="17"/>
      <c r="B12" s="18" t="s">
        <v>101</v>
      </c>
      <c r="C12" s="29" t="s">
        <v>159</v>
      </c>
      <c r="D12" s="12" t="s">
        <v>15</v>
      </c>
      <c r="E12" s="11" t="s">
        <v>103</v>
      </c>
      <c r="F12" s="20" t="s">
        <v>84</v>
      </c>
      <c r="G12" s="20" t="s">
        <v>85</v>
      </c>
      <c r="H12" s="20" t="s">
        <v>100</v>
      </c>
      <c r="I12" s="20" t="s">
        <v>86</v>
      </c>
      <c r="J12" s="20"/>
      <c r="K12" s="21">
        <f>100%-MID(F12,2,7)-MID(G12,2,7)-MID(H12,2,7)-MID(I12,2,7)</f>
        <v>0.45479999999999993</v>
      </c>
      <c r="L12" s="22" t="s">
        <v>91</v>
      </c>
      <c r="M12" s="24" t="s">
        <v>95</v>
      </c>
      <c r="N12" s="24" t="s">
        <v>92</v>
      </c>
      <c r="O12" s="24" t="str">
        <f t="array" ref="O12">ROUND(LEFT(M12,COUNT(VALUE(MID(M12,ROW($1:$19),1))))/$S$5,1)&amp;"元"</f>
        <v>48.1元</v>
      </c>
      <c r="P12" s="25" t="str">
        <f t="array" ref="P12">ROUND((LEFT(M12,COUNT(VALUE(MID(M12,ROW($1:$19),1))))/$S$5)/(LEFT(N12,COUNT(VALUE(MID(N12,ROW($1:$19),1))))/500),1)&amp;"元/斤"</f>
        <v>30.1元/斤</v>
      </c>
      <c r="Q12" s="11" t="s">
        <v>104</v>
      </c>
    </row>
    <row r="13" spans="1:19" ht="20.100000000000001" customHeight="1" x14ac:dyDescent="0.2">
      <c r="A13" s="17"/>
      <c r="B13" s="18"/>
      <c r="C13" s="12"/>
      <c r="D13" s="12"/>
      <c r="E13" s="11"/>
      <c r="F13" s="20"/>
      <c r="G13" s="20"/>
      <c r="H13" s="20"/>
      <c r="I13" s="20"/>
      <c r="J13" s="20"/>
      <c r="K13" s="21"/>
      <c r="L13" s="22" t="s">
        <v>91</v>
      </c>
      <c r="M13" s="24" t="s">
        <v>96</v>
      </c>
      <c r="N13" s="24" t="s">
        <v>93</v>
      </c>
      <c r="O13" s="24" t="str">
        <f t="array" ref="O13">ROUND(LEFT(M13,COUNT(VALUE(MID(M13,ROW($1:$19),1))))/$S$5,1)&amp;"元"</f>
        <v>55.7元</v>
      </c>
      <c r="P13" s="25" t="str">
        <f t="array" ref="P13">ROUND((LEFT(M13,COUNT(VALUE(MID(M13,ROW($1:$19),1))))/$S$5)/(LEFT(N13,COUNT(VALUE(MID(N13,ROW($1:$19),1))))/500),1)&amp;"元/斤"</f>
        <v>31元/斤</v>
      </c>
      <c r="Q13" s="11"/>
    </row>
    <row r="14" spans="1:19" ht="20.100000000000001" customHeight="1" x14ac:dyDescent="0.2">
      <c r="A14" s="17"/>
      <c r="B14" s="18" t="s">
        <v>102</v>
      </c>
      <c r="C14" s="29" t="s">
        <v>160</v>
      </c>
      <c r="D14" s="12" t="s">
        <v>15</v>
      </c>
      <c r="E14" s="19" t="s">
        <v>103</v>
      </c>
      <c r="F14" s="20" t="s">
        <v>106</v>
      </c>
      <c r="G14" s="20" t="s">
        <v>87</v>
      </c>
      <c r="H14" s="20" t="s">
        <v>107</v>
      </c>
      <c r="I14" s="20" t="s">
        <v>89</v>
      </c>
      <c r="J14" s="20"/>
      <c r="K14" s="21">
        <f>100%-MID(F14,2,7)-MID(G14,2,7)-MID(H14,2,7)-MID(I14,2,7)</f>
        <v>0.35000000000000003</v>
      </c>
      <c r="L14" s="22" t="s">
        <v>90</v>
      </c>
      <c r="M14" s="24" t="s">
        <v>97</v>
      </c>
      <c r="N14" s="24" t="s">
        <v>94</v>
      </c>
      <c r="O14" s="24" t="str">
        <f t="array" ref="O14">ROUND(LEFT(M14,COUNT(VALUE(MID(M14,ROW($1:$19),1))))/$S$5,1)&amp;"元"</f>
        <v>64.5元</v>
      </c>
      <c r="P14" s="25" t="str">
        <f t="array" ref="P14">ROUND((LEFT(M14,COUNT(VALUE(MID(M14,ROW($1:$19),1))))/$S$5)/(LEFT(N14,COUNT(VALUE(MID(N14,ROW($1:$19),1))))/500),1)&amp;"元/斤"</f>
        <v>35.8元/斤</v>
      </c>
      <c r="Q14" s="11" t="s">
        <v>104</v>
      </c>
    </row>
    <row r="15" spans="1:19" ht="20.100000000000001" customHeight="1" x14ac:dyDescent="0.2">
      <c r="A15" s="17"/>
      <c r="B15" s="18"/>
      <c r="C15" s="12"/>
      <c r="D15" s="12"/>
      <c r="E15" s="11"/>
      <c r="F15" s="20"/>
      <c r="G15" s="20"/>
      <c r="H15" s="20"/>
      <c r="I15" s="20"/>
      <c r="J15" s="20"/>
      <c r="K15" s="21"/>
      <c r="L15" s="22" t="s">
        <v>91</v>
      </c>
      <c r="M15" s="24" t="s">
        <v>98</v>
      </c>
      <c r="N15" s="24" t="s">
        <v>93</v>
      </c>
      <c r="O15" s="24" t="str">
        <f t="array" ref="O15">ROUND(LEFT(M15,COUNT(VALUE(MID(M15,ROW($1:$19),1))))/$S$5,1)&amp;"元"</f>
        <v>70.4元</v>
      </c>
      <c r="P15" s="25" t="str">
        <f t="array" ref="P15">ROUND((LEFT(M15,COUNT(VALUE(MID(M15,ROW($1:$19),1))))/$S$5)/(LEFT(N15,COUNT(VALUE(MID(N15,ROW($1:$19),1))))/500),1)&amp;"元/斤"</f>
        <v>39.1元/斤</v>
      </c>
      <c r="Q15" s="11"/>
    </row>
    <row r="16" spans="1:19" ht="20.100000000000001" customHeight="1" x14ac:dyDescent="0.2">
      <c r="A16" s="17" t="s">
        <v>11</v>
      </c>
      <c r="B16" s="18" t="s">
        <v>129</v>
      </c>
      <c r="C16" s="12" t="s">
        <v>21</v>
      </c>
      <c r="D16" s="12" t="s">
        <v>17</v>
      </c>
      <c r="E16" s="19" t="s">
        <v>117</v>
      </c>
      <c r="F16" s="20" t="s">
        <v>108</v>
      </c>
      <c r="G16" s="20" t="s">
        <v>109</v>
      </c>
      <c r="H16" s="20" t="s">
        <v>111</v>
      </c>
      <c r="I16" s="20" t="s">
        <v>112</v>
      </c>
      <c r="J16" s="20" t="s">
        <v>110</v>
      </c>
      <c r="K16" s="21">
        <f>100%-MID(F16,2,5)-MID(G16,2,5)-MID(H16,2,5)-MID(I16,2,5)-MID(J16,2,5)</f>
        <v>0.20899999999999996</v>
      </c>
      <c r="L16" s="18" t="s">
        <v>120</v>
      </c>
      <c r="M16" s="24" t="s">
        <v>234</v>
      </c>
      <c r="N16" s="24" t="s">
        <v>122</v>
      </c>
      <c r="O16" s="24" t="str">
        <f t="array" ref="O16">ROUND(LEFT(M16,COUNT(VALUE(MID(M16,ROW($1:$19),1)))),1)&amp;"元"</f>
        <v>25元</v>
      </c>
      <c r="P16" s="25" t="str">
        <f t="array" ref="P16">ROUND((LEFT(M16,COUNT(VALUE(MID(M16,ROW($1:$19),1)))))/(LEFT(N16,COUNT(VALUE(MID(N16,ROW($1:$19),1)))+1)*2),1)&amp;"元/斤"</f>
        <v>31.3元/斤</v>
      </c>
      <c r="Q16" s="19" t="s">
        <v>119</v>
      </c>
    </row>
    <row r="17" spans="1:17" s="4" customFormat="1" ht="20.100000000000001" customHeight="1" x14ac:dyDescent="0.2">
      <c r="A17" s="17"/>
      <c r="B17" s="18"/>
      <c r="C17" s="12"/>
      <c r="D17" s="12"/>
      <c r="E17" s="19"/>
      <c r="F17" s="20"/>
      <c r="G17" s="20"/>
      <c r="H17" s="20"/>
      <c r="I17" s="20"/>
      <c r="J17" s="20"/>
      <c r="K17" s="21"/>
      <c r="L17" s="18"/>
      <c r="M17" s="24" t="s">
        <v>235</v>
      </c>
      <c r="N17" s="24" t="s">
        <v>121</v>
      </c>
      <c r="O17" s="24" t="str">
        <f t="array" ref="O17">ROUND(LEFT(M17,COUNT(VALUE(MID(M17,ROW($1:$19),1)))),1)&amp;"元"</f>
        <v>268元</v>
      </c>
      <c r="P17" s="25" t="str">
        <f t="array" ref="P17">ROUND((LEFT(M17,COUNT(VALUE(MID(M17,ROW($1:$19),1)))))/(LEFT(N17,COUNT(VALUE(MID(N17,ROW($1:$19),1))))*2),1)&amp;"元/斤"</f>
        <v>33.5元/斤</v>
      </c>
      <c r="Q17" s="19"/>
    </row>
    <row r="18" spans="1:17" s="4" customFormat="1" ht="20.100000000000001" customHeight="1" x14ac:dyDescent="0.2">
      <c r="A18" s="17"/>
      <c r="B18" s="18"/>
      <c r="C18" s="12"/>
      <c r="D18" s="12"/>
      <c r="E18" s="19"/>
      <c r="F18" s="20"/>
      <c r="G18" s="20"/>
      <c r="H18" s="20"/>
      <c r="I18" s="20"/>
      <c r="J18" s="20"/>
      <c r="K18" s="21"/>
      <c r="L18" s="18"/>
      <c r="M18" s="24" t="s">
        <v>231</v>
      </c>
      <c r="N18" s="24" t="s">
        <v>123</v>
      </c>
      <c r="O18" s="24" t="str">
        <f t="array" ref="O18">ROUND(LEFT(M18,COUNT(VALUE(MID(M18,ROW($1:$19),1)))),1)&amp;"元"</f>
        <v>473元</v>
      </c>
      <c r="P18" s="25" t="str">
        <f t="array" ref="P18">ROUND((LEFT(M18,COUNT(VALUE(MID(M18,ROW($1:$19),1)))))/(LEFT(N18,COUNT(VALUE(MID(N18,ROW($1:$19),1))))*2),1)&amp;"元/斤"</f>
        <v>23.7元/斤</v>
      </c>
      <c r="Q18" s="19"/>
    </row>
    <row r="19" spans="1:17" ht="20.100000000000001" customHeight="1" x14ac:dyDescent="0.2">
      <c r="A19" s="17"/>
      <c r="B19" s="18" t="s">
        <v>128</v>
      </c>
      <c r="C19" s="12" t="s">
        <v>22</v>
      </c>
      <c r="D19" s="12" t="s">
        <v>12</v>
      </c>
      <c r="E19" s="19" t="s">
        <v>118</v>
      </c>
      <c r="F19" s="20" t="s">
        <v>113</v>
      </c>
      <c r="G19" s="20" t="s">
        <v>114</v>
      </c>
      <c r="H19" s="20" t="s">
        <v>115</v>
      </c>
      <c r="I19" s="20" t="s">
        <v>116</v>
      </c>
      <c r="J19" s="20" t="s">
        <v>110</v>
      </c>
      <c r="K19" s="21">
        <f>100%-MID(F19,2,5)-MID(G19,2,5)-MID(H19,2,5)-MID(I19,2,5)-MID(J19,2,5)</f>
        <v>0.2569999999999999</v>
      </c>
      <c r="L19" s="18" t="s">
        <v>120</v>
      </c>
      <c r="M19" s="24" t="s">
        <v>222</v>
      </c>
      <c r="N19" s="24" t="s">
        <v>127</v>
      </c>
      <c r="O19" s="24" t="str">
        <f t="array" ref="O19">ROUND(LEFT(M19,COUNT(VALUE(MID(M19,ROW($1:$19),1)))+1),1)&amp;"元"</f>
        <v>25.2元</v>
      </c>
      <c r="P19" s="25" t="str">
        <f t="array" ref="P19">ROUND((LEFT(M19,COUNT(VALUE(MID(M19,ROW($1:$19),1)))+1))/(LEFT(N19,COUNT(VALUE(MID(N19,ROW($1:$19),1)))+1)*2),1)&amp;"元/斤"</f>
        <v>31.5元/斤</v>
      </c>
      <c r="Q19" s="11"/>
    </row>
    <row r="20" spans="1:17" s="4" customFormat="1" ht="20.100000000000001" customHeight="1" x14ac:dyDescent="0.2">
      <c r="A20" s="17"/>
      <c r="B20" s="18"/>
      <c r="C20" s="12"/>
      <c r="D20" s="12"/>
      <c r="E20" s="19"/>
      <c r="F20" s="20"/>
      <c r="G20" s="20"/>
      <c r="H20" s="20"/>
      <c r="I20" s="20"/>
      <c r="J20" s="20"/>
      <c r="K20" s="21"/>
      <c r="L20" s="18"/>
      <c r="M20" s="24" t="s">
        <v>125</v>
      </c>
      <c r="N20" s="24" t="s">
        <v>126</v>
      </c>
      <c r="O20" s="24" t="str">
        <f t="array" ref="O20">ROUND(LEFT(M20,COUNT(VALUE(MID(M20,ROW($1:$19),1)))),1)&amp;"元"</f>
        <v>116元</v>
      </c>
      <c r="P20" s="25" t="str">
        <f t="array" ref="P20">ROUND((LEFT(M20,COUNT(VALUE(MID(M20,ROW($1:$19),1)))))/(LEFT(N20,COUNT(VALUE(MID(N20,ROW($1:$19),1))))*2),1)&amp;"元/斤"</f>
        <v>29元/斤</v>
      </c>
      <c r="Q20" s="11"/>
    </row>
    <row r="21" spans="1:17" s="4" customFormat="1" ht="20.100000000000001" customHeight="1" x14ac:dyDescent="0.2">
      <c r="A21" s="17"/>
      <c r="B21" s="18"/>
      <c r="C21" s="12"/>
      <c r="D21" s="12"/>
      <c r="E21" s="19"/>
      <c r="F21" s="20"/>
      <c r="G21" s="20"/>
      <c r="H21" s="20"/>
      <c r="I21" s="20"/>
      <c r="J21" s="20"/>
      <c r="K21" s="21"/>
      <c r="L21" s="18"/>
      <c r="M21" s="24" t="s">
        <v>223</v>
      </c>
      <c r="N21" s="24" t="s">
        <v>121</v>
      </c>
      <c r="O21" s="24" t="str">
        <f t="array" ref="O21">ROUND(LEFT(M21,COUNT(VALUE(MID(M21,ROW($1:$19),1)))),1)&amp;"元"</f>
        <v>259元</v>
      </c>
      <c r="P21" s="25" t="str">
        <f t="array" ref="P21">ROUND((LEFT(M21,COUNT(VALUE(MID(M21,ROW($1:$19),1)))))/(LEFT(N21,COUNT(VALUE(MID(N21,ROW($1:$19),1))))*2),1)&amp;"元/斤"</f>
        <v>32.4元/斤</v>
      </c>
      <c r="Q21" s="11"/>
    </row>
    <row r="22" spans="1:17" s="4" customFormat="1" ht="20.100000000000001" customHeight="1" x14ac:dyDescent="0.2">
      <c r="A22" s="17"/>
      <c r="B22" s="18"/>
      <c r="C22" s="12"/>
      <c r="D22" s="12"/>
      <c r="E22" s="19"/>
      <c r="F22" s="20"/>
      <c r="G22" s="20"/>
      <c r="H22" s="20"/>
      <c r="I22" s="20"/>
      <c r="J22" s="20"/>
      <c r="K22" s="21"/>
      <c r="L22" s="18"/>
      <c r="M22" s="24" t="s">
        <v>124</v>
      </c>
      <c r="N22" s="24" t="s">
        <v>123</v>
      </c>
      <c r="O22" s="24" t="str">
        <f t="array" ref="O22">ROUND(LEFT(M22,COUNT(VALUE(MID(M22,ROW($1:$19),1)))),1)&amp;"元"</f>
        <v>416元</v>
      </c>
      <c r="P22" s="25" t="str">
        <f t="array" ref="P22">ROUND((LEFT(M22,COUNT(VALUE(MID(M22,ROW($1:$19),1)))))/(LEFT(N22,COUNT(VALUE(MID(N22,ROW($1:$19),1))))*2),1)&amp;"元/斤"</f>
        <v>20.8元/斤</v>
      </c>
      <c r="Q22" s="11"/>
    </row>
    <row r="23" spans="1:17" ht="20.100000000000001" customHeight="1" x14ac:dyDescent="0.2">
      <c r="A23" s="17"/>
      <c r="B23" s="18" t="s">
        <v>130</v>
      </c>
      <c r="C23" s="29" t="s">
        <v>157</v>
      </c>
      <c r="D23" s="12" t="s">
        <v>14</v>
      </c>
      <c r="E23" s="19" t="s">
        <v>131</v>
      </c>
      <c r="F23" s="20" t="s">
        <v>132</v>
      </c>
      <c r="G23" s="20" t="s">
        <v>133</v>
      </c>
      <c r="H23" s="20" t="s">
        <v>134</v>
      </c>
      <c r="I23" s="20"/>
      <c r="J23" s="20" t="s">
        <v>28</v>
      </c>
      <c r="K23" s="21">
        <f>100%-MID(F23,2,5)-MID(G23,2,5)-MID(H23,2,5)-MID(J23,2,5)</f>
        <v>0.32499999999999996</v>
      </c>
      <c r="L23" s="22" t="s">
        <v>135</v>
      </c>
      <c r="M23" s="24" t="s">
        <v>232</v>
      </c>
      <c r="N23" s="24" t="s">
        <v>136</v>
      </c>
      <c r="O23" s="24" t="str">
        <f t="array" ref="O23">ROUND(LEFT(M23,COUNT(VALUE(MID(M23,ROW($1:$19),1))))/$S$3,1)&amp;"元"</f>
        <v>110.3元</v>
      </c>
      <c r="P23" s="25" t="str">
        <f t="array" ref="P23">ROUND((LEFT(M23,COUNT(VALUE(MID(M23,ROW($1:$19),1))))/$S$3)/(LEFT(N23,COUNT(VALUE(MID(N23,ROW($1:$19),1))))*453.59/500),1)&amp;"元/斤"</f>
        <v>60.8元/斤</v>
      </c>
      <c r="Q23" s="10" t="s">
        <v>238</v>
      </c>
    </row>
    <row r="24" spans="1:17" s="4" customFormat="1" ht="20.100000000000001" customHeight="1" x14ac:dyDescent="0.2">
      <c r="A24" s="17"/>
      <c r="B24" s="18"/>
      <c r="C24" s="12"/>
      <c r="D24" s="12"/>
      <c r="E24" s="19"/>
      <c r="F24" s="20"/>
      <c r="G24" s="20"/>
      <c r="H24" s="20"/>
      <c r="I24" s="20"/>
      <c r="J24" s="20"/>
      <c r="K24" s="21"/>
      <c r="L24" s="22" t="s">
        <v>135</v>
      </c>
      <c r="M24" s="24" t="s">
        <v>224</v>
      </c>
      <c r="N24" s="24" t="s">
        <v>137</v>
      </c>
      <c r="O24" s="24" t="str">
        <f t="array" ref="O24">ROUND(LEFT(M24,COUNT(VALUE(MID(M24,ROW($1:$19),1))))/$S$3,1)&amp;"元"</f>
        <v>206.9元</v>
      </c>
      <c r="P24" s="25" t="str">
        <f t="array" ref="P24">ROUND((LEFT(M24,COUNT(VALUE(MID(M24,ROW($1:$19),1))))/$S$3)/(LEFT(N24,COUNT(VALUE(MID(N24,ROW($1:$19),1))))*453.59/500),1)&amp;"元/斤"</f>
        <v>45.6元/斤</v>
      </c>
      <c r="Q24" s="11"/>
    </row>
    <row r="25" spans="1:17" s="4" customFormat="1" ht="20.100000000000001" customHeight="1" x14ac:dyDescent="0.2">
      <c r="A25" s="17"/>
      <c r="B25" s="18"/>
      <c r="C25" s="12"/>
      <c r="D25" s="12"/>
      <c r="E25" s="19"/>
      <c r="F25" s="20"/>
      <c r="G25" s="20"/>
      <c r="H25" s="20"/>
      <c r="I25" s="20"/>
      <c r="J25" s="20"/>
      <c r="K25" s="21"/>
      <c r="L25" s="22" t="s">
        <v>135</v>
      </c>
      <c r="M25" s="24" t="s">
        <v>178</v>
      </c>
      <c r="N25" s="24" t="s">
        <v>138</v>
      </c>
      <c r="O25" s="24" t="str">
        <f t="array" ref="O25">ROUND(LEFT(M25,COUNT(VALUE(MID(M25,ROW($1:$19),1))))/$S$3,1)&amp;"元"</f>
        <v>413.8元</v>
      </c>
      <c r="P25" s="25" t="str">
        <f t="array" ref="P25">ROUND((LEFT(M25,COUNT(VALUE(MID(M25,ROW($1:$19),1))))/$S$3)/(LEFT(N25,COUNT(VALUE(MID(N25,ROW($1:$19),1))))*453.59/500),1)&amp;"元/斤"</f>
        <v>30.4元/斤</v>
      </c>
      <c r="Q25" s="11"/>
    </row>
    <row r="26" spans="1:17" s="4" customFormat="1" ht="20.100000000000001" customHeight="1" x14ac:dyDescent="0.2">
      <c r="A26" s="17"/>
      <c r="B26" s="18" t="s">
        <v>141</v>
      </c>
      <c r="C26" s="29" t="s">
        <v>156</v>
      </c>
      <c r="D26" s="12" t="s">
        <v>14</v>
      </c>
      <c r="E26" s="19" t="s">
        <v>142</v>
      </c>
      <c r="F26" s="20" t="s">
        <v>55</v>
      </c>
      <c r="G26" s="20" t="s">
        <v>33</v>
      </c>
      <c r="H26" s="20" t="s">
        <v>88</v>
      </c>
      <c r="I26" s="20"/>
      <c r="J26" s="20" t="s">
        <v>28</v>
      </c>
      <c r="K26" s="21">
        <f t="shared" ref="K26" si="0">100%-MID(F26,2,5)-MID(G26,2,5)-MID(H26,2,5)-MID(J26,2,5)</f>
        <v>0.43999999999999995</v>
      </c>
      <c r="L26" s="18" t="s">
        <v>139</v>
      </c>
      <c r="M26" s="24" t="s">
        <v>225</v>
      </c>
      <c r="N26" s="24" t="s">
        <v>144</v>
      </c>
      <c r="O26" s="24" t="str">
        <f t="array" ref="O26">ROUND(LEFT(M26,COUNT(VALUE(MID(M26,ROW($1:$19),1))))/$S$3,1)&amp;"元"</f>
        <v>62.1元</v>
      </c>
      <c r="P26" s="25" t="str">
        <f t="array" ref="P26">ROUND((LEFT(M26,COUNT(VALUE(MID(M26,ROW($1:$19),1))))/$S$3)/(LEFT(N26,COUNT(VALUE(MID(N26,ROW($1:$19),1))))*453.59/500),1)&amp;"元/斤"</f>
        <v>34.2元/斤</v>
      </c>
      <c r="Q26" s="11"/>
    </row>
    <row r="27" spans="1:17" s="4" customFormat="1" ht="20.100000000000001" customHeight="1" x14ac:dyDescent="0.2">
      <c r="A27" s="17"/>
      <c r="B27" s="18"/>
      <c r="C27" s="12"/>
      <c r="D27" s="12"/>
      <c r="E27" s="11"/>
      <c r="F27" s="20"/>
      <c r="G27" s="20"/>
      <c r="H27" s="20"/>
      <c r="I27" s="20"/>
      <c r="J27" s="20"/>
      <c r="K27" s="21"/>
      <c r="L27" s="18"/>
      <c r="M27" s="24" t="s">
        <v>236</v>
      </c>
      <c r="N27" s="24" t="s">
        <v>145</v>
      </c>
      <c r="O27" s="24" t="str">
        <f t="array" ref="O27">ROUND(LEFT(M27,COUNT(VALUE(MID(M27,ROW($1:$19),1)))+1)/$S$3,1)&amp;"元"</f>
        <v>97.9元</v>
      </c>
      <c r="P27" s="25" t="str">
        <f t="array" ref="P27">ROUND((LEFT(M27,COUNT(VALUE(MID(M27,ROW($1:$19),1)))+1)/$S$3)/(LEFT(N27,COUNT(VALUE(MID(N27,ROW($1:$19),1))))*453.59/500),1)&amp;"元/斤"</f>
        <v>21.6元/斤</v>
      </c>
      <c r="Q27" s="11"/>
    </row>
    <row r="28" spans="1:17" s="4" customFormat="1" ht="20.100000000000001" customHeight="1" x14ac:dyDescent="0.2">
      <c r="A28" s="17"/>
      <c r="B28" s="18"/>
      <c r="C28" s="12"/>
      <c r="D28" s="12"/>
      <c r="E28" s="11"/>
      <c r="F28" s="20"/>
      <c r="G28" s="20"/>
      <c r="H28" s="20"/>
      <c r="I28" s="20"/>
      <c r="J28" s="20"/>
      <c r="K28" s="21"/>
      <c r="L28" s="18"/>
      <c r="M28" s="24" t="s">
        <v>226</v>
      </c>
      <c r="N28" s="24" t="s">
        <v>146</v>
      </c>
      <c r="O28" s="24" t="str">
        <f t="array" ref="O28">ROUND(LEFT(M28,COUNT(VALUE(MID(M28,ROW($1:$19),1)))+1)/$S$3,1)&amp;"元"</f>
        <v>157.2元</v>
      </c>
      <c r="P28" s="25" t="str">
        <f t="array" ref="P28">ROUND((LEFT(M28,COUNT(VALUE(MID(M28,ROW($1:$19),1)))+1)/$S$3)/(LEFT(N28,COUNT(VALUE(MID(N28,ROW($1:$19),1))))*453.59/500),1)&amp;"元/斤"</f>
        <v>17.3元/斤</v>
      </c>
      <c r="Q28" s="11"/>
    </row>
    <row r="29" spans="1:17" ht="20.100000000000001" customHeight="1" x14ac:dyDescent="0.2">
      <c r="A29" s="17"/>
      <c r="B29" s="18" t="s">
        <v>140</v>
      </c>
      <c r="C29" s="29" t="s">
        <v>158</v>
      </c>
      <c r="D29" s="12" t="s">
        <v>14</v>
      </c>
      <c r="E29" s="19" t="s">
        <v>143</v>
      </c>
      <c r="F29" s="20" t="s">
        <v>55</v>
      </c>
      <c r="G29" s="20" t="s">
        <v>33</v>
      </c>
      <c r="H29" s="20" t="s">
        <v>88</v>
      </c>
      <c r="I29" s="20"/>
      <c r="J29" s="20" t="s">
        <v>28</v>
      </c>
      <c r="K29" s="21">
        <f t="shared" ref="K29" si="1">100%-MID(F29,2,5)-MID(G29,2,5)-MID(H29,2,5)-MID(J29,2,5)</f>
        <v>0.43999999999999995</v>
      </c>
      <c r="L29" s="18" t="s">
        <v>139</v>
      </c>
      <c r="M29" s="24" t="s">
        <v>225</v>
      </c>
      <c r="N29" s="24" t="s">
        <v>147</v>
      </c>
      <c r="O29" s="24" t="str">
        <f t="array" ref="O29">ROUND(LEFT(M29,COUNT(VALUE(MID(M29,ROW($1:$19),1))))/$S$3,1)&amp;"元"</f>
        <v>62.1元</v>
      </c>
      <c r="P29" s="25" t="str">
        <f t="array" ref="P29">ROUND((LEFT(M29,COUNT(VALUE(MID(M29,ROW($1:$19),1))))/$S$3)/(LEFT(N29,COUNT(VALUE(MID(N29,ROW($1:$19),1))))*453.59/500),1)&amp;"元/斤"</f>
        <v>34.2元/斤</v>
      </c>
      <c r="Q29" s="11"/>
    </row>
    <row r="30" spans="1:17" s="4" customFormat="1" ht="20.100000000000001" customHeight="1" x14ac:dyDescent="0.2">
      <c r="A30" s="17"/>
      <c r="B30" s="18"/>
      <c r="C30" s="12"/>
      <c r="D30" s="12"/>
      <c r="E30" s="11"/>
      <c r="F30" s="20"/>
      <c r="G30" s="20"/>
      <c r="H30" s="20"/>
      <c r="I30" s="20"/>
      <c r="J30" s="20"/>
      <c r="K30" s="21"/>
      <c r="L30" s="18"/>
      <c r="M30" s="24" t="s">
        <v>227</v>
      </c>
      <c r="N30" s="24" t="s">
        <v>148</v>
      </c>
      <c r="O30" s="24" t="str">
        <f t="array" ref="O30">ROUND(LEFT(M30,COUNT(VALUE(MID(M30,ROW($1:$19),1)))+1)/$S$3,1)&amp;"元"</f>
        <v>104.8元</v>
      </c>
      <c r="P30" s="25" t="str">
        <f t="array" ref="P30">ROUND((LEFT(M30,COUNT(VALUE(MID(M30,ROW($1:$19),1)))+1)/$S$3)/(LEFT(N30,COUNT(VALUE(MID(N30,ROW($1:$19),1))))*453.59/500),1)&amp;"元/斤"</f>
        <v>23.1元/斤</v>
      </c>
      <c r="Q30" s="11"/>
    </row>
    <row r="31" spans="1:17" s="4" customFormat="1" ht="20.100000000000001" customHeight="1" x14ac:dyDescent="0.2">
      <c r="A31" s="17"/>
      <c r="B31" s="18"/>
      <c r="C31" s="12"/>
      <c r="D31" s="12"/>
      <c r="E31" s="11"/>
      <c r="F31" s="20"/>
      <c r="G31" s="20"/>
      <c r="H31" s="20"/>
      <c r="I31" s="20"/>
      <c r="J31" s="20"/>
      <c r="K31" s="21"/>
      <c r="L31" s="18"/>
      <c r="M31" s="24" t="s">
        <v>226</v>
      </c>
      <c r="N31" s="24" t="s">
        <v>149</v>
      </c>
      <c r="O31" s="24" t="str">
        <f t="array" ref="O31">ROUND(LEFT(M31,COUNT(VALUE(MID(M31,ROW($1:$19),1)))+1)/$S$3,1)&amp;"元"</f>
        <v>157.2元</v>
      </c>
      <c r="P31" s="25" t="str">
        <f t="array" ref="P31">ROUND((LEFT(M31,COUNT(VALUE(MID(M31,ROW($1:$19),1)))+1)/$S$3)/(LEFT(N31,COUNT(VALUE(MID(N31,ROW($1:$19),1))))*453.59/500),1)&amp;"元/斤"</f>
        <v>17.3元/斤</v>
      </c>
      <c r="Q31" s="11"/>
    </row>
    <row r="32" spans="1:17" ht="20.100000000000001" customHeight="1" x14ac:dyDescent="0.2">
      <c r="A32" s="17"/>
      <c r="B32" s="18" t="s">
        <v>150</v>
      </c>
      <c r="C32" s="29" t="s">
        <v>152</v>
      </c>
      <c r="D32" s="12" t="s">
        <v>16</v>
      </c>
      <c r="E32" s="19" t="s">
        <v>179</v>
      </c>
      <c r="F32" s="20" t="s">
        <v>161</v>
      </c>
      <c r="G32" s="20" t="s">
        <v>133</v>
      </c>
      <c r="H32" s="20" t="s">
        <v>162</v>
      </c>
      <c r="I32" s="20" t="s">
        <v>163</v>
      </c>
      <c r="J32" s="20" t="s">
        <v>28</v>
      </c>
      <c r="K32" s="21">
        <f>100%-MID(F32,2,5)-MID(G32,2,5)-MID(H32,2,5)-MID(J32,2,5)-MID(I32,2,5)</f>
        <v>0.28999999999999987</v>
      </c>
      <c r="L32" s="18" t="s">
        <v>171</v>
      </c>
      <c r="M32" s="24" t="s">
        <v>233</v>
      </c>
      <c r="N32" s="24" t="s">
        <v>170</v>
      </c>
      <c r="O32" s="24" t="str">
        <f t="array" ref="O32">ROUND(LEFT(M32,COUNT(VALUE(MID(M32,ROW($1:$19),1)))+1)/$S$3,1)&amp;"元"</f>
        <v>144.1元</v>
      </c>
      <c r="P32" s="25" t="str">
        <f t="array" ref="P32">ROUND((LEFT(M32,COUNT(VALUE(MID(M32,ROW($1:$19),1)))+1)/$S$3)/(LEFT(N32,COUNT(VALUE(MID(N32,ROW($1:$19),1))))*453.59/500),1)&amp;"元/斤"</f>
        <v>39.7元/斤</v>
      </c>
      <c r="Q32" s="10" t="s">
        <v>238</v>
      </c>
    </row>
    <row r="33" spans="1:17" s="4" customFormat="1" ht="20.100000000000001" customHeight="1" x14ac:dyDescent="0.2">
      <c r="A33" s="17"/>
      <c r="B33" s="18"/>
      <c r="C33" s="29"/>
      <c r="D33" s="12"/>
      <c r="E33" s="11"/>
      <c r="F33" s="20"/>
      <c r="G33" s="20"/>
      <c r="H33" s="20"/>
      <c r="I33" s="20"/>
      <c r="J33" s="20"/>
      <c r="K33" s="21"/>
      <c r="L33" s="18"/>
      <c r="M33" s="24" t="s">
        <v>228</v>
      </c>
      <c r="N33" s="24" t="s">
        <v>190</v>
      </c>
      <c r="O33" s="24" t="str">
        <f t="array" ref="O33">ROUND(LEFT(M33,COUNT(VALUE(MID(M33,ROW($1:$19),1))))/$S$3,1)&amp;"元"</f>
        <v>227.6元</v>
      </c>
      <c r="P33" s="25" t="str">
        <f t="array" ref="P33">ROUND((LEFT(M33,COUNT(VALUE(MID(M33,ROW($1:$19),1))))/$S$3)/(LEFT(N33,COUNT(VALUE(MID(N33,ROW($1:$19),1))))*453.59/500),1)&amp;"元/斤"</f>
        <v>31.4元/斤</v>
      </c>
      <c r="Q33" s="11"/>
    </row>
    <row r="34" spans="1:17" s="4" customFormat="1" ht="20.100000000000001" customHeight="1" x14ac:dyDescent="0.2">
      <c r="A34" s="17"/>
      <c r="B34" s="18"/>
      <c r="C34" s="29"/>
      <c r="D34" s="12"/>
      <c r="E34" s="11"/>
      <c r="F34" s="20"/>
      <c r="G34" s="20"/>
      <c r="H34" s="20"/>
      <c r="I34" s="20"/>
      <c r="J34" s="20"/>
      <c r="K34" s="21"/>
      <c r="L34" s="18"/>
      <c r="M34" s="24" t="s">
        <v>229</v>
      </c>
      <c r="N34" s="24" t="s">
        <v>205</v>
      </c>
      <c r="O34" s="24" t="str">
        <f t="array" ref="O34">ROUND(LEFT(M34,COUNT(VALUE(MID(M34,ROW($1:$19),1))))/$S$3,1)&amp;"元"</f>
        <v>393.1元</v>
      </c>
      <c r="P34" s="25" t="str">
        <f t="array" ref="P34">ROUND((LEFT(M34,COUNT(VALUE(MID(M34,ROW($1:$19),1))))/$S$3)/(LEFT(N34,COUNT(VALUE(MID(N34,ROW($1:$19),1))))*453.59/500),1)&amp;"元/斤"</f>
        <v>27.1元/斤</v>
      </c>
      <c r="Q34" s="11"/>
    </row>
    <row r="35" spans="1:17" s="4" customFormat="1" ht="20.100000000000001" customHeight="1" x14ac:dyDescent="0.2">
      <c r="A35" s="17"/>
      <c r="B35" s="18" t="s">
        <v>151</v>
      </c>
      <c r="C35" s="29" t="s">
        <v>153</v>
      </c>
      <c r="D35" s="12" t="s">
        <v>16</v>
      </c>
      <c r="E35" s="19" t="s">
        <v>180</v>
      </c>
      <c r="F35" s="20" t="s">
        <v>164</v>
      </c>
      <c r="G35" s="20" t="s">
        <v>165</v>
      </c>
      <c r="H35" s="20" t="s">
        <v>134</v>
      </c>
      <c r="I35" s="20" t="s">
        <v>166</v>
      </c>
      <c r="J35" s="20" t="s">
        <v>28</v>
      </c>
      <c r="K35" s="21">
        <f t="shared" ref="K35:K38" si="2">100%-MID(F35,2,5)-MID(G35,2,5)-MID(H35,2,5)-MID(J35,2,5)-MID(I35,2,5)</f>
        <v>0.3299999999999999</v>
      </c>
      <c r="L35" s="18" t="s">
        <v>171</v>
      </c>
      <c r="M35" s="24" t="s">
        <v>173</v>
      </c>
      <c r="N35" s="24" t="s">
        <v>170</v>
      </c>
      <c r="O35" s="24" t="str">
        <f t="array" ref="O35">ROUND(LEFT(M35,COUNT(VALUE(MID(M35,ROW($1:$19),1))))/$S$3,1)&amp;"元"</f>
        <v>165.5元</v>
      </c>
      <c r="P35" s="25" t="str">
        <f t="array" ref="P35">ROUND((LEFT(M35,COUNT(VALUE(MID(M35,ROW($1:$19),1))))/$S$3)/(LEFT(N35,COUNT(VALUE(MID(N35,ROW($1:$19),1))))*453.59/500),1)&amp;"元/斤"</f>
        <v>45.6元/斤</v>
      </c>
      <c r="Q35" s="10" t="s">
        <v>238</v>
      </c>
    </row>
    <row r="36" spans="1:17" s="4" customFormat="1" ht="20.100000000000001" customHeight="1" x14ac:dyDescent="0.2">
      <c r="A36" s="17"/>
      <c r="B36" s="18"/>
      <c r="C36" s="29"/>
      <c r="D36" s="12"/>
      <c r="E36" s="11"/>
      <c r="F36" s="20"/>
      <c r="G36" s="20"/>
      <c r="H36" s="20"/>
      <c r="I36" s="20"/>
      <c r="J36" s="20"/>
      <c r="K36" s="21"/>
      <c r="L36" s="18"/>
      <c r="M36" s="24" t="s">
        <v>174</v>
      </c>
      <c r="N36" s="24" t="s">
        <v>190</v>
      </c>
      <c r="O36" s="24" t="str">
        <f t="array" ref="O36">ROUND(LEFT(M36,COUNT(VALUE(MID(M36,ROW($1:$19),1))))/$S$3,1)&amp;"元"</f>
        <v>269元</v>
      </c>
      <c r="P36" s="25" t="str">
        <f t="array" ref="P36">ROUND((LEFT(M36,COUNT(VALUE(MID(M36,ROW($1:$19),1))))/$S$3)/(LEFT(N36,COUNT(VALUE(MID(N36,ROW($1:$19),1))))*453.59/500),1)&amp;"元/斤"</f>
        <v>37.1元/斤</v>
      </c>
      <c r="Q36" s="11"/>
    </row>
    <row r="37" spans="1:17" s="4" customFormat="1" ht="20.100000000000001" customHeight="1" x14ac:dyDescent="0.2">
      <c r="A37" s="17"/>
      <c r="B37" s="18"/>
      <c r="C37" s="29"/>
      <c r="D37" s="12"/>
      <c r="E37" s="11"/>
      <c r="F37" s="20"/>
      <c r="G37" s="20"/>
      <c r="H37" s="20"/>
      <c r="I37" s="20"/>
      <c r="J37" s="20"/>
      <c r="K37" s="21"/>
      <c r="L37" s="18"/>
      <c r="M37" s="24" t="s">
        <v>175</v>
      </c>
      <c r="N37" s="24" t="s">
        <v>205</v>
      </c>
      <c r="O37" s="24" t="str">
        <f t="array" ref="O37">ROUND(LEFT(M37,COUNT(VALUE(MID(M37,ROW($1:$19),1)))+1)/$S$3,1)&amp;"元"</f>
        <v>486.2元</v>
      </c>
      <c r="P37" s="25" t="str">
        <f t="array" ref="P37">ROUND((LEFT(M37,COUNT(VALUE(MID(M37,ROW($1:$19),1)))+1)/$S$3)/(LEFT(N37,COUNT(VALUE(MID(N37,ROW($1:$19),1))))*453.59/500),1)&amp;"元/斤"</f>
        <v>33.5元/斤</v>
      </c>
      <c r="Q37" s="11"/>
    </row>
    <row r="38" spans="1:17" s="4" customFormat="1" ht="20.100000000000001" customHeight="1" x14ac:dyDescent="0.2">
      <c r="A38" s="17"/>
      <c r="B38" s="18" t="s">
        <v>154</v>
      </c>
      <c r="C38" s="29" t="s">
        <v>155</v>
      </c>
      <c r="D38" s="12" t="s">
        <v>16</v>
      </c>
      <c r="E38" s="19" t="s">
        <v>181</v>
      </c>
      <c r="F38" s="20" t="s">
        <v>167</v>
      </c>
      <c r="G38" s="20" t="s">
        <v>168</v>
      </c>
      <c r="H38" s="20" t="s">
        <v>169</v>
      </c>
      <c r="I38" s="20" t="s">
        <v>57</v>
      </c>
      <c r="J38" s="20" t="s">
        <v>28</v>
      </c>
      <c r="K38" s="21">
        <f t="shared" si="2"/>
        <v>0.15500000000000003</v>
      </c>
      <c r="L38" s="18" t="s">
        <v>171</v>
      </c>
      <c r="M38" s="24" t="s">
        <v>176</v>
      </c>
      <c r="N38" s="24" t="s">
        <v>170</v>
      </c>
      <c r="O38" s="24" t="str">
        <f t="array" ref="O38">ROUND(LEFT(M38,COUNT(VALUE(MID(M38,ROW($1:$19),1))))/$S$3,1)&amp;"元"</f>
        <v>151.7元</v>
      </c>
      <c r="P38" s="25" t="str">
        <f t="array" ref="P38">ROUND((LEFT(M38,COUNT(VALUE(MID(M38,ROW($1:$19),1))))/$S$3)/(LEFT(N38,COUNT(VALUE(MID(N38,ROW($1:$19),1))))*453.59/500),1)&amp;"元/斤"</f>
        <v>41.8元/斤</v>
      </c>
      <c r="Q38" s="10" t="s">
        <v>239</v>
      </c>
    </row>
    <row r="39" spans="1:17" s="4" customFormat="1" ht="20.100000000000001" customHeight="1" x14ac:dyDescent="0.2">
      <c r="A39" s="17"/>
      <c r="B39" s="18"/>
      <c r="C39" s="29"/>
      <c r="D39" s="12"/>
      <c r="E39" s="11"/>
      <c r="F39" s="20"/>
      <c r="G39" s="20"/>
      <c r="H39" s="20"/>
      <c r="I39" s="20"/>
      <c r="J39" s="20"/>
      <c r="K39" s="21"/>
      <c r="L39" s="18"/>
      <c r="M39" s="24" t="s">
        <v>177</v>
      </c>
      <c r="N39" s="24" t="s">
        <v>206</v>
      </c>
      <c r="O39" s="24" t="str">
        <f t="array" ref="O39">ROUND(LEFT(M39,COUNT(VALUE(MID(M39,ROW($1:$19),1))))/$S$3,1)&amp;"元"</f>
        <v>241.4元</v>
      </c>
      <c r="P39" s="25" t="str">
        <f t="array" ref="P39">ROUND((LEFT(M39,COUNT(VALUE(MID(M39,ROW($1:$19),1))))/$S$3)/(LEFT(N39,COUNT(VALUE(MID(N39,ROW($1:$19),1))))*453.59/500),1)&amp;"元/斤"</f>
        <v>33.3元/斤</v>
      </c>
      <c r="Q39" s="11"/>
    </row>
    <row r="40" spans="1:17" s="4" customFormat="1" ht="20.100000000000001" customHeight="1" x14ac:dyDescent="0.2">
      <c r="A40" s="17"/>
      <c r="B40" s="18"/>
      <c r="C40" s="29"/>
      <c r="D40" s="12"/>
      <c r="E40" s="11"/>
      <c r="F40" s="20"/>
      <c r="G40" s="20"/>
      <c r="H40" s="20"/>
      <c r="I40" s="20"/>
      <c r="J40" s="20"/>
      <c r="K40" s="21"/>
      <c r="L40" s="18"/>
      <c r="M40" s="24" t="s">
        <v>178</v>
      </c>
      <c r="N40" s="24" t="s">
        <v>205</v>
      </c>
      <c r="O40" s="24" t="str">
        <f t="array" ref="O40">ROUND(LEFT(M40,COUNT(VALUE(MID(M40,ROW($1:$19),1))))/$S$3,1)&amp;"元"</f>
        <v>413.8元</v>
      </c>
      <c r="P40" s="25" t="str">
        <f t="array" ref="P40">ROUND((LEFT(M40,COUNT(VALUE(MID(M40,ROW($1:$19),1))))/$S$3)/(LEFT(N40,COUNT(VALUE(MID(N40,ROW($1:$19),1))))*453.59/500),1)&amp;"元/斤"</f>
        <v>28.5元/斤</v>
      </c>
      <c r="Q40" s="11"/>
    </row>
    <row r="41" spans="1:17" ht="20.100000000000001" customHeight="1" x14ac:dyDescent="0.2">
      <c r="A41" s="17"/>
      <c r="B41" s="18" t="s">
        <v>185</v>
      </c>
      <c r="C41" s="12" t="s">
        <v>23</v>
      </c>
      <c r="D41" s="29" t="s">
        <v>16</v>
      </c>
      <c r="E41" s="19" t="s">
        <v>186</v>
      </c>
      <c r="F41" s="20" t="s">
        <v>182</v>
      </c>
      <c r="G41" s="20" t="s">
        <v>133</v>
      </c>
      <c r="H41" s="20" t="s">
        <v>183</v>
      </c>
      <c r="I41" s="20" t="s">
        <v>184</v>
      </c>
      <c r="J41" s="20" t="s">
        <v>28</v>
      </c>
      <c r="K41" s="21">
        <f>100%-MID(F41,2,5)-MID(G41,2,5)-MID(H41,2,5)-MID(J41,2,5)-MID(I41,2,5)</f>
        <v>0.28499999999999986</v>
      </c>
      <c r="L41" s="18" t="s">
        <v>171</v>
      </c>
      <c r="M41" s="24" t="s">
        <v>188</v>
      </c>
      <c r="N41" s="24" t="s">
        <v>170</v>
      </c>
      <c r="O41" s="24" t="str">
        <f t="array" ref="O41">ROUND(LEFT(M41,COUNT(VALUE(MID(M41,ROW($1:$19),1))))/$S$3,1)&amp;"元"</f>
        <v>179.3元</v>
      </c>
      <c r="P41" s="25" t="str">
        <f t="array" ref="P41">ROUND((LEFT(M41,COUNT(VALUE(MID(M41,ROW($1:$19),1))))/$S$3)/(LEFT(N41,COUNT(VALUE(MID(N41,ROW($1:$19),1))))*453.59/500),1)&amp;"元/斤"</f>
        <v>49.4元/斤</v>
      </c>
      <c r="Q41" s="10" t="s">
        <v>238</v>
      </c>
    </row>
    <row r="42" spans="1:17" s="4" customFormat="1" ht="20.100000000000001" customHeight="1" x14ac:dyDescent="0.2">
      <c r="A42" s="17"/>
      <c r="B42" s="18"/>
      <c r="C42" s="12"/>
      <c r="D42" s="29"/>
      <c r="E42" s="19"/>
      <c r="F42" s="20"/>
      <c r="G42" s="20"/>
      <c r="H42" s="20"/>
      <c r="I42" s="20"/>
      <c r="J42" s="20"/>
      <c r="K42" s="21"/>
      <c r="L42" s="18"/>
      <c r="M42" s="24" t="s">
        <v>189</v>
      </c>
      <c r="N42" s="24" t="s">
        <v>190</v>
      </c>
      <c r="O42" s="24" t="str">
        <f t="array" ref="O42">ROUND(LEFT(M42,COUNT(VALUE(MID(M42,ROW($1:$19),1))))/$S$3,1)&amp;"元"</f>
        <v>296.6元</v>
      </c>
      <c r="P42" s="25" t="str">
        <f t="array" ref="P42">ROUND((LEFT(M42,COUNT(VALUE(MID(M42,ROW($1:$19),1))))/$S$3)/(LEFT(N42,COUNT(VALUE(MID(N42,ROW($1:$19),1))))*453.59/500),1)&amp;"元/斤"</f>
        <v>40.9元/斤</v>
      </c>
      <c r="Q42" s="11"/>
    </row>
    <row r="43" spans="1:17" ht="20.100000000000001" customHeight="1" x14ac:dyDescent="0.2">
      <c r="A43" s="17"/>
      <c r="B43" s="18" t="s">
        <v>201</v>
      </c>
      <c r="C43" s="29" t="s">
        <v>199</v>
      </c>
      <c r="D43" s="12" t="s">
        <v>16</v>
      </c>
      <c r="E43" s="19" t="s">
        <v>200</v>
      </c>
      <c r="F43" s="20" t="s">
        <v>191</v>
      </c>
      <c r="G43" s="20" t="s">
        <v>133</v>
      </c>
      <c r="H43" s="20" t="s">
        <v>193</v>
      </c>
      <c r="I43" s="20" t="s">
        <v>36</v>
      </c>
      <c r="J43" s="20" t="s">
        <v>28</v>
      </c>
      <c r="K43" s="21">
        <f>100%-MID(F43,2,5)-MID(G43,2,5)-MID(H43,2,5)-MID(J43,2,5)-MID(I43,2,5)</f>
        <v>0.19</v>
      </c>
      <c r="L43" s="18" t="s">
        <v>194</v>
      </c>
      <c r="M43" s="24" t="s">
        <v>172</v>
      </c>
      <c r="N43" s="24" t="s">
        <v>195</v>
      </c>
      <c r="O43" s="24" t="str">
        <f t="array" ref="O43">ROUND(LEFT(M43,COUNT(VALUE(MID(M43,ROW($1:$19),1))))/$S$3,1)&amp;"元"</f>
        <v>165.5元</v>
      </c>
      <c r="P43" s="25" t="str">
        <f t="array" ref="P43">ROUND((LEFT(M43,COUNT(VALUE(MID(M43,ROW($1:$19),1))))/$S$3)/(LEFT(N43,COUNT(VALUE(MID(N43,ROW($1:$19),1))))*453.59/500),1)&amp;"元/斤"</f>
        <v>45.6元/斤</v>
      </c>
      <c r="Q43" s="10" t="s">
        <v>240</v>
      </c>
    </row>
    <row r="44" spans="1:17" s="4" customFormat="1" ht="20.100000000000001" customHeight="1" x14ac:dyDescent="0.2">
      <c r="A44" s="17"/>
      <c r="B44" s="18"/>
      <c r="C44" s="12"/>
      <c r="D44" s="12"/>
      <c r="E44" s="11"/>
      <c r="F44" s="20"/>
      <c r="G44" s="20"/>
      <c r="H44" s="20"/>
      <c r="I44" s="20"/>
      <c r="J44" s="20"/>
      <c r="K44" s="21"/>
      <c r="L44" s="18"/>
      <c r="M44" s="24" t="s">
        <v>197</v>
      </c>
      <c r="N44" s="24" t="s">
        <v>196</v>
      </c>
      <c r="O44" s="24" t="str">
        <f t="array" ref="O44">ROUND(LEFT(M44,COUNT(VALUE(MID(M44,ROW($1:$19),1))))/$S$3,1)&amp;"元"</f>
        <v>406.9元</v>
      </c>
      <c r="P44" s="25" t="str">
        <f t="array" ref="P44">ROUND((LEFT(M44,COUNT(VALUE(MID(M44,ROW($1:$19),1))))/$S$3)/(LEFT(N44,COUNT(VALUE(MID(N44,ROW($1:$19),1))))*453.59/500),1)&amp;"元/斤"</f>
        <v>37.4元/斤</v>
      </c>
      <c r="Q44" s="11"/>
    </row>
    <row r="45" spans="1:17" ht="20.100000000000001" customHeight="1" x14ac:dyDescent="0.2">
      <c r="A45" s="17"/>
      <c r="B45" s="18" t="s">
        <v>202</v>
      </c>
      <c r="C45" s="12" t="s">
        <v>24</v>
      </c>
      <c r="D45" s="12" t="s">
        <v>16</v>
      </c>
      <c r="E45" s="19" t="s">
        <v>198</v>
      </c>
      <c r="F45" s="20" t="s">
        <v>191</v>
      </c>
      <c r="G45" s="20" t="s">
        <v>133</v>
      </c>
      <c r="H45" s="20" t="s">
        <v>193</v>
      </c>
      <c r="I45" s="20" t="s">
        <v>192</v>
      </c>
      <c r="J45" s="20" t="s">
        <v>28</v>
      </c>
      <c r="K45" s="21">
        <f>100%-MID(F45,2,5)-MID(G45,2,5)-MID(H45,2,5)-MID(J45,2,5)-MID(I45,2,5)</f>
        <v>0.17500000000000002</v>
      </c>
      <c r="L45" s="18" t="s">
        <v>187</v>
      </c>
      <c r="M45" s="24" t="s">
        <v>204</v>
      </c>
      <c r="N45" s="24" t="s">
        <v>170</v>
      </c>
      <c r="O45" s="24" t="str">
        <f t="array" ref="O45">ROUND(LEFT(M45,COUNT(VALUE(MID(M45,ROW($1:$19),1))))/$S$3,1)&amp;"元"</f>
        <v>200元</v>
      </c>
      <c r="P45" s="25" t="str">
        <f t="array" ref="P45">ROUND((LEFT(M45,COUNT(VALUE(MID(M45,ROW($1:$19),1))))/$S$3)/(LEFT(N45,COUNT(VALUE(MID(N45,ROW($1:$19),1))))*453.59/500),1)&amp;"元/斤"</f>
        <v>55.1元/斤</v>
      </c>
      <c r="Q45" s="10" t="s">
        <v>240</v>
      </c>
    </row>
    <row r="46" spans="1:17" s="4" customFormat="1" ht="20.100000000000001" customHeight="1" x14ac:dyDescent="0.2">
      <c r="A46" s="17"/>
      <c r="B46" s="18"/>
      <c r="C46" s="12"/>
      <c r="D46" s="12"/>
      <c r="E46" s="19"/>
      <c r="F46" s="20"/>
      <c r="G46" s="20"/>
      <c r="H46" s="20"/>
      <c r="I46" s="20"/>
      <c r="J46" s="20"/>
      <c r="K46" s="21"/>
      <c r="L46" s="18"/>
      <c r="M46" s="24" t="s">
        <v>203</v>
      </c>
      <c r="N46" s="24" t="s">
        <v>196</v>
      </c>
      <c r="O46" s="24" t="str">
        <f t="array" ref="O46">ROUND(LEFT(M46,COUNT(VALUE(MID(M46,ROW($1:$19),1))))/$S$3,1)&amp;"元"</f>
        <v>455.2元</v>
      </c>
      <c r="P46" s="25" t="str">
        <f t="array" ref="P46">ROUND((LEFT(M46,COUNT(VALUE(MID(M46,ROW($1:$19),1))))/$S$3)/(LEFT(N46,COUNT(VALUE(MID(N46,ROW($1:$19),1))))*453.59/500),1)&amp;"元/斤"</f>
        <v>41.8元/斤</v>
      </c>
      <c r="Q46" s="11"/>
    </row>
    <row r="47" spans="1:17" ht="20.100000000000001" customHeight="1" x14ac:dyDescent="0.2">
      <c r="A47" s="17"/>
      <c r="B47" s="18" t="s">
        <v>211</v>
      </c>
      <c r="C47" s="29" t="s">
        <v>209</v>
      </c>
      <c r="D47" s="29" t="s">
        <v>207</v>
      </c>
      <c r="E47" s="19" t="s">
        <v>219</v>
      </c>
      <c r="F47" s="20" t="s">
        <v>214</v>
      </c>
      <c r="G47" s="20" t="s">
        <v>133</v>
      </c>
      <c r="H47" s="20" t="s">
        <v>88</v>
      </c>
      <c r="I47" s="20"/>
      <c r="J47" s="20" t="s">
        <v>28</v>
      </c>
      <c r="K47" s="21">
        <f>100%-MID(F47,2,5)-MID(G47,2,5)-MID(H47,2,5)-MID(J47,2,5)</f>
        <v>0.31000000000000005</v>
      </c>
      <c r="L47" s="18" t="s">
        <v>171</v>
      </c>
      <c r="M47" s="24" t="s">
        <v>216</v>
      </c>
      <c r="N47" s="24" t="s">
        <v>170</v>
      </c>
      <c r="O47" s="24" t="str">
        <f t="array" ref="O47">ROUND(LEFT(M47,COUNT(VALUE(MID(M47,ROW($1:$19),1))))/$S$3,1)&amp;"元"</f>
        <v>144.8元</v>
      </c>
      <c r="P47" s="25" t="str">
        <f t="array" ref="P47">ROUND((LEFT(M47,COUNT(VALUE(MID(M47,ROW($1:$19),1))))/$S$3)/(LEFT(N47,COUNT(VALUE(MID(N47,ROW($1:$19),1))))*453.59/500),1)&amp;"元/斤"</f>
        <v>39.9元/斤</v>
      </c>
      <c r="Q47" s="11"/>
    </row>
    <row r="48" spans="1:17" ht="20.100000000000001" customHeight="1" x14ac:dyDescent="0.2">
      <c r="A48" s="17"/>
      <c r="B48" s="18"/>
      <c r="C48" s="12"/>
      <c r="D48" s="12"/>
      <c r="E48" s="19"/>
      <c r="F48" s="20"/>
      <c r="G48" s="20"/>
      <c r="H48" s="20"/>
      <c r="I48" s="20"/>
      <c r="J48" s="20"/>
      <c r="K48" s="21"/>
      <c r="L48" s="18"/>
      <c r="M48" s="24" t="s">
        <v>217</v>
      </c>
      <c r="N48" s="24" t="s">
        <v>215</v>
      </c>
      <c r="O48" s="24" t="str">
        <f t="array" ref="O48">ROUND(LEFT(M48,COUNT(VALUE(MID(M48,ROW($1:$19),1))))/$S$3,1)&amp;"元"</f>
        <v>310.3元</v>
      </c>
      <c r="P48" s="25" t="str">
        <f t="array" ref="P48">ROUND((LEFT(M48,COUNT(VALUE(MID(M48,ROW($1:$19),1))))/$S$3)/(LEFT(N48,COUNT(VALUE(MID(N48,ROW($1:$19),1))))*453.59/500),1)&amp;"元/斤"</f>
        <v>28.5元/斤</v>
      </c>
      <c r="Q48" s="11"/>
    </row>
    <row r="49" spans="1:17" ht="20.100000000000001" customHeight="1" x14ac:dyDescent="0.2">
      <c r="A49" s="17"/>
      <c r="B49" s="18" t="s">
        <v>212</v>
      </c>
      <c r="C49" s="29" t="s">
        <v>210</v>
      </c>
      <c r="D49" s="29" t="s">
        <v>207</v>
      </c>
      <c r="E49" s="19" t="s">
        <v>220</v>
      </c>
      <c r="F49" s="20" t="s">
        <v>214</v>
      </c>
      <c r="G49" s="20" t="s">
        <v>133</v>
      </c>
      <c r="H49" s="20" t="s">
        <v>88</v>
      </c>
      <c r="I49" s="20"/>
      <c r="J49" s="20" t="s">
        <v>28</v>
      </c>
      <c r="K49" s="21">
        <f>100%-MID(F49,2,5)-MID(G49,2,5)-MID(H49,2,5)-MID(J49,2,5)</f>
        <v>0.31000000000000005</v>
      </c>
      <c r="L49" s="18" t="s">
        <v>171</v>
      </c>
      <c r="M49" s="24" t="s">
        <v>218</v>
      </c>
      <c r="N49" s="24" t="s">
        <v>170</v>
      </c>
      <c r="O49" s="24" t="str">
        <f t="array" ref="O49">ROUND(LEFT(M49,COUNT(VALUE(MID(M49,ROW($1:$19),1))))/$S$3,1)&amp;"元"</f>
        <v>158.6元</v>
      </c>
      <c r="P49" s="25" t="str">
        <f t="array" ref="P49">ROUND((LEFT(M49,COUNT(VALUE(MID(M49,ROW($1:$19),1))))/$S$3)/(LEFT(N49,COUNT(VALUE(MID(N49,ROW($1:$19),1))))*453.59/500),1)&amp;"元/斤"</f>
        <v>43.7元/斤</v>
      </c>
      <c r="Q49" s="11"/>
    </row>
    <row r="50" spans="1:17" ht="20.100000000000001" customHeight="1" x14ac:dyDescent="0.2">
      <c r="A50" s="17"/>
      <c r="B50" s="18"/>
      <c r="C50" s="12"/>
      <c r="D50" s="12"/>
      <c r="E50" s="19"/>
      <c r="F50" s="20"/>
      <c r="G50" s="20"/>
      <c r="H50" s="20"/>
      <c r="I50" s="20"/>
      <c r="J50" s="20"/>
      <c r="K50" s="21"/>
      <c r="L50" s="18"/>
      <c r="M50" s="24" t="s">
        <v>230</v>
      </c>
      <c r="N50" s="24" t="s">
        <v>215</v>
      </c>
      <c r="O50" s="24" t="str">
        <f t="array" ref="O50">ROUND(LEFT(M50,COUNT(VALUE(MID(M50,ROW($1:$19),1))))/$S$3,1)&amp;"元"</f>
        <v>337.9元</v>
      </c>
      <c r="P50" s="25" t="str">
        <f t="array" ref="P50">ROUND((LEFT(M50,COUNT(VALUE(MID(M50,ROW($1:$19),1))))/$S$3)/(LEFT(N50,COUNT(VALUE(MID(N50,ROW($1:$19),1))))*453.59/500),1)&amp;"元/斤"</f>
        <v>31元/斤</v>
      </c>
      <c r="Q50" s="11"/>
    </row>
    <row r="51" spans="1:17" ht="20.100000000000001" customHeight="1" x14ac:dyDescent="0.2">
      <c r="A51" s="17"/>
      <c r="B51" s="18" t="s">
        <v>213</v>
      </c>
      <c r="C51" s="29" t="s">
        <v>208</v>
      </c>
      <c r="D51" s="29" t="s">
        <v>207</v>
      </c>
      <c r="E51" s="19" t="s">
        <v>221</v>
      </c>
      <c r="F51" s="20" t="s">
        <v>214</v>
      </c>
      <c r="G51" s="20" t="s">
        <v>133</v>
      </c>
      <c r="H51" s="20" t="s">
        <v>88</v>
      </c>
      <c r="I51" s="20"/>
      <c r="J51" s="20" t="s">
        <v>28</v>
      </c>
      <c r="K51" s="21">
        <f>100%-MID(F51,2,5)-MID(G51,2,5)-MID(H51,2,5)-MID(J51,2,5)</f>
        <v>0.31000000000000005</v>
      </c>
      <c r="L51" s="18" t="s">
        <v>171</v>
      </c>
      <c r="M51" s="24" t="s">
        <v>218</v>
      </c>
      <c r="N51" s="24" t="s">
        <v>170</v>
      </c>
      <c r="O51" s="24" t="str">
        <f t="array" ref="O51">ROUND(LEFT(M51,COUNT(VALUE(MID(M51,ROW($1:$19),1))))/$S$3,1)&amp;"元"</f>
        <v>158.6元</v>
      </c>
      <c r="P51" s="25" t="str">
        <f t="array" ref="P51">ROUND((LEFT(M51,COUNT(VALUE(MID(M51,ROW($1:$19),1))))/$S$3)/(LEFT(N51,COUNT(VALUE(MID(N51,ROW($1:$19),1))))*453.59/500),1)&amp;"元/斤"</f>
        <v>43.7元/斤</v>
      </c>
      <c r="Q51" s="11"/>
    </row>
    <row r="52" spans="1:17" ht="20.100000000000001" customHeight="1" x14ac:dyDescent="0.2">
      <c r="A52" s="17"/>
      <c r="B52" s="18"/>
      <c r="C52" s="12"/>
      <c r="D52" s="12"/>
      <c r="E52" s="19"/>
      <c r="F52" s="20"/>
      <c r="G52" s="20"/>
      <c r="H52" s="20"/>
      <c r="I52" s="20"/>
      <c r="J52" s="20"/>
      <c r="K52" s="21"/>
      <c r="L52" s="18"/>
      <c r="M52" s="24" t="s">
        <v>237</v>
      </c>
      <c r="N52" s="24" t="s">
        <v>215</v>
      </c>
      <c r="O52" s="24" t="str">
        <f t="array" ref="O52">ROUND(LEFT(M52,COUNT(VALUE(MID(M52,ROW($1:$19),1))))/$S$3,1)&amp;"元"</f>
        <v>337.9元</v>
      </c>
      <c r="P52" s="25" t="str">
        <f t="array" ref="P52">ROUND((LEFT(M52,COUNT(VALUE(MID(M52,ROW($1:$19),1))))/$S$3)/(LEFT(N52,COUNT(VALUE(MID(N52,ROW($1:$19),1))))*453.59/500),1)&amp;"元/斤"</f>
        <v>31元/斤</v>
      </c>
      <c r="Q52" s="11"/>
    </row>
  </sheetData>
  <mergeCells count="249">
    <mergeCell ref="L47:L48"/>
    <mergeCell ref="L49:L50"/>
    <mergeCell ref="L51:L52"/>
    <mergeCell ref="Q47:Q48"/>
    <mergeCell ref="Q49:Q50"/>
    <mergeCell ref="Q51:Q52"/>
    <mergeCell ref="J47:J48"/>
    <mergeCell ref="J49:J50"/>
    <mergeCell ref="J51:J52"/>
    <mergeCell ref="K47:K48"/>
    <mergeCell ref="K49:K50"/>
    <mergeCell ref="K51:K52"/>
    <mergeCell ref="E47:E48"/>
    <mergeCell ref="E49:E50"/>
    <mergeCell ref="E51:E52"/>
    <mergeCell ref="G45:G46"/>
    <mergeCell ref="H45:H46"/>
    <mergeCell ref="I45:I46"/>
    <mergeCell ref="J45:J46"/>
    <mergeCell ref="K45:K46"/>
    <mergeCell ref="B45:B46"/>
    <mergeCell ref="C45:C46"/>
    <mergeCell ref="D45:D46"/>
    <mergeCell ref="E45:E46"/>
    <mergeCell ref="H47:H48"/>
    <mergeCell ref="H49:H50"/>
    <mergeCell ref="H51:H52"/>
    <mergeCell ref="I47:I48"/>
    <mergeCell ref="I49:I50"/>
    <mergeCell ref="I51:I52"/>
    <mergeCell ref="F47:F48"/>
    <mergeCell ref="F49:F50"/>
    <mergeCell ref="F51:F52"/>
    <mergeCell ref="G47:G48"/>
    <mergeCell ref="G49:G50"/>
    <mergeCell ref="G51:G52"/>
    <mergeCell ref="B47:B48"/>
    <mergeCell ref="B49:B50"/>
    <mergeCell ref="B51:B52"/>
    <mergeCell ref="A16:A52"/>
    <mergeCell ref="C47:C48"/>
    <mergeCell ref="C49:C50"/>
    <mergeCell ref="C51:C52"/>
    <mergeCell ref="D47:D48"/>
    <mergeCell ref="D49:D50"/>
    <mergeCell ref="D51:D52"/>
    <mergeCell ref="F45:F46"/>
    <mergeCell ref="L43:L44"/>
    <mergeCell ref="Q43:Q44"/>
    <mergeCell ref="G43:G44"/>
    <mergeCell ref="H43:H44"/>
    <mergeCell ref="I43:I44"/>
    <mergeCell ref="J43:J44"/>
    <mergeCell ref="K43:K44"/>
    <mergeCell ref="B43:B44"/>
    <mergeCell ref="C43:C44"/>
    <mergeCell ref="D43:D44"/>
    <mergeCell ref="E43:E44"/>
    <mergeCell ref="F43:F44"/>
    <mergeCell ref="L45:L46"/>
    <mergeCell ref="Q45:Q46"/>
    <mergeCell ref="L41:L42"/>
    <mergeCell ref="Q41:Q42"/>
    <mergeCell ref="G41:G42"/>
    <mergeCell ref="H41:H42"/>
    <mergeCell ref="I41:I42"/>
    <mergeCell ref="J41:J42"/>
    <mergeCell ref="K41:K42"/>
    <mergeCell ref="B41:B42"/>
    <mergeCell ref="C41:C42"/>
    <mergeCell ref="D41:D42"/>
    <mergeCell ref="E41:E42"/>
    <mergeCell ref="F41:F42"/>
    <mergeCell ref="Q32:Q34"/>
    <mergeCell ref="Q35:Q37"/>
    <mergeCell ref="Q38:Q40"/>
    <mergeCell ref="I38:I40"/>
    <mergeCell ref="J38:J40"/>
    <mergeCell ref="K38:K40"/>
    <mergeCell ref="L32:L34"/>
    <mergeCell ref="L35:L37"/>
    <mergeCell ref="L38:L40"/>
    <mergeCell ref="G35:G37"/>
    <mergeCell ref="F35:F37"/>
    <mergeCell ref="F38:F40"/>
    <mergeCell ref="G38:G40"/>
    <mergeCell ref="H38:H40"/>
    <mergeCell ref="K32:K34"/>
    <mergeCell ref="K35:K37"/>
    <mergeCell ref="J35:J37"/>
    <mergeCell ref="I35:I37"/>
    <mergeCell ref="H35:H37"/>
    <mergeCell ref="F32:F34"/>
    <mergeCell ref="G32:G34"/>
    <mergeCell ref="H32:H34"/>
    <mergeCell ref="I32:I34"/>
    <mergeCell ref="J32:J34"/>
    <mergeCell ref="D32:D34"/>
    <mergeCell ref="D35:D37"/>
    <mergeCell ref="D38:D40"/>
    <mergeCell ref="E32:E34"/>
    <mergeCell ref="E35:E37"/>
    <mergeCell ref="E38:E40"/>
    <mergeCell ref="B32:B34"/>
    <mergeCell ref="B35:B37"/>
    <mergeCell ref="B38:B40"/>
    <mergeCell ref="C32:C34"/>
    <mergeCell ref="C35:C37"/>
    <mergeCell ref="C38:C40"/>
    <mergeCell ref="C23:C25"/>
    <mergeCell ref="D23:D25"/>
    <mergeCell ref="L29:L31"/>
    <mergeCell ref="L26:L28"/>
    <mergeCell ref="Q29:Q31"/>
    <mergeCell ref="Q26:Q28"/>
    <mergeCell ref="G26:G28"/>
    <mergeCell ref="H26:H28"/>
    <mergeCell ref="K26:K28"/>
    <mergeCell ref="J26:J28"/>
    <mergeCell ref="I26:I28"/>
    <mergeCell ref="G29:G31"/>
    <mergeCell ref="H29:H31"/>
    <mergeCell ref="I29:I31"/>
    <mergeCell ref="J29:J31"/>
    <mergeCell ref="K29:K31"/>
    <mergeCell ref="F26:F28"/>
    <mergeCell ref="G23:G25"/>
    <mergeCell ref="H23:H25"/>
    <mergeCell ref="I23:I25"/>
    <mergeCell ref="J23:J25"/>
    <mergeCell ref="K23:K25"/>
    <mergeCell ref="B29:B31"/>
    <mergeCell ref="B26:B28"/>
    <mergeCell ref="C29:C31"/>
    <mergeCell ref="C26:C28"/>
    <mergeCell ref="D29:D31"/>
    <mergeCell ref="D26:D28"/>
    <mergeCell ref="E29:E31"/>
    <mergeCell ref="E26:E28"/>
    <mergeCell ref="F29:F31"/>
    <mergeCell ref="E23:E25"/>
    <mergeCell ref="F23:F25"/>
    <mergeCell ref="Q19:Q22"/>
    <mergeCell ref="K16:K18"/>
    <mergeCell ref="L16:L18"/>
    <mergeCell ref="Q16:Q18"/>
    <mergeCell ref="B19:B22"/>
    <mergeCell ref="C19:C22"/>
    <mergeCell ref="D19:D22"/>
    <mergeCell ref="E19:E22"/>
    <mergeCell ref="F19:F22"/>
    <mergeCell ref="G19:G22"/>
    <mergeCell ref="H19:H22"/>
    <mergeCell ref="I19:I22"/>
    <mergeCell ref="J19:J22"/>
    <mergeCell ref="K19:K22"/>
    <mergeCell ref="L19:L22"/>
    <mergeCell ref="F16:F18"/>
    <mergeCell ref="G16:G18"/>
    <mergeCell ref="H16:H18"/>
    <mergeCell ref="I16:I18"/>
    <mergeCell ref="J16:J18"/>
    <mergeCell ref="Q23:Q25"/>
    <mergeCell ref="B23:B25"/>
    <mergeCell ref="E1:E2"/>
    <mergeCell ref="I3:I4"/>
    <mergeCell ref="K3:K4"/>
    <mergeCell ref="C1:C2"/>
    <mergeCell ref="D1:D2"/>
    <mergeCell ref="F1:K1"/>
    <mergeCell ref="A1:B2"/>
    <mergeCell ref="B16:B18"/>
    <mergeCell ref="C16:C18"/>
    <mergeCell ref="D16:D18"/>
    <mergeCell ref="E16:E18"/>
    <mergeCell ref="A3:A15"/>
    <mergeCell ref="H9:H11"/>
    <mergeCell ref="I9:I11"/>
    <mergeCell ref="J9:J11"/>
    <mergeCell ref="K9:K11"/>
    <mergeCell ref="K7:K8"/>
    <mergeCell ref="B9:B11"/>
    <mergeCell ref="C9:C11"/>
    <mergeCell ref="D9:D11"/>
    <mergeCell ref="E9:E11"/>
    <mergeCell ref="F9:F11"/>
    <mergeCell ref="G9:G11"/>
    <mergeCell ref="G3:G4"/>
    <mergeCell ref="R1:S2"/>
    <mergeCell ref="B7:B8"/>
    <mergeCell ref="C7:C8"/>
    <mergeCell ref="D7:D8"/>
    <mergeCell ref="E7:E8"/>
    <mergeCell ref="F7:F8"/>
    <mergeCell ref="G7:G8"/>
    <mergeCell ref="H7:H8"/>
    <mergeCell ref="I7:I8"/>
    <mergeCell ref="Q3:Q4"/>
    <mergeCell ref="Q1:Q2"/>
    <mergeCell ref="B3:B4"/>
    <mergeCell ref="C3:C4"/>
    <mergeCell ref="D3:D4"/>
    <mergeCell ref="E3:E4"/>
    <mergeCell ref="F3:F4"/>
    <mergeCell ref="L1:N1"/>
    <mergeCell ref="O1:P1"/>
    <mergeCell ref="J5:J6"/>
    <mergeCell ref="L5:L6"/>
    <mergeCell ref="M5:M6"/>
    <mergeCell ref="K5:K6"/>
    <mergeCell ref="J3:J4"/>
    <mergeCell ref="J7:J8"/>
    <mergeCell ref="H3:H4"/>
    <mergeCell ref="B12:B13"/>
    <mergeCell ref="B14:B15"/>
    <mergeCell ref="C12:C13"/>
    <mergeCell ref="D12:D13"/>
    <mergeCell ref="C14:C15"/>
    <mergeCell ref="D14:D15"/>
    <mergeCell ref="J14:J15"/>
    <mergeCell ref="E12:E13"/>
    <mergeCell ref="E14:E15"/>
    <mergeCell ref="F12:F13"/>
    <mergeCell ref="F14:F15"/>
    <mergeCell ref="G12:G13"/>
    <mergeCell ref="G14:G15"/>
    <mergeCell ref="Q14:Q15"/>
    <mergeCell ref="B5:B6"/>
    <mergeCell ref="C5:C6"/>
    <mergeCell ref="D5:D6"/>
    <mergeCell ref="E5:E6"/>
    <mergeCell ref="F5:F6"/>
    <mergeCell ref="G5:G6"/>
    <mergeCell ref="H5:H6"/>
    <mergeCell ref="I5:I6"/>
    <mergeCell ref="H12:H13"/>
    <mergeCell ref="H14:H15"/>
    <mergeCell ref="I14:I15"/>
    <mergeCell ref="I12:I13"/>
    <mergeCell ref="K12:K13"/>
    <mergeCell ref="K14:K15"/>
    <mergeCell ref="J12:J13"/>
    <mergeCell ref="N5:N6"/>
    <mergeCell ref="O5:O6"/>
    <mergeCell ref="P5:P6"/>
    <mergeCell ref="Q5:Q6"/>
    <mergeCell ref="Q12:Q13"/>
    <mergeCell ref="Q9:Q11"/>
    <mergeCell ref="Q7:Q8"/>
  </mergeCells>
  <phoneticPr fontId="5" type="noConversion"/>
  <hyperlinks>
    <hyperlink ref="L3" r:id="rId1"/>
    <hyperlink ref="L4" r:id="rId2"/>
    <hyperlink ref="L5" r:id="rId3"/>
    <hyperlink ref="L8" r:id="rId4"/>
    <hyperlink ref="B9" r:id="rId5"/>
    <hyperlink ref="B7" r:id="rId6"/>
    <hyperlink ref="B5" r:id="rId7"/>
    <hyperlink ref="B3:B4" r:id="rId8" display="Mazuri 5MK8刺猬粮"/>
    <hyperlink ref="L7" r:id="rId9"/>
    <hyperlink ref="L9" r:id="rId10"/>
    <hyperlink ref="L10" r:id="rId11"/>
    <hyperlink ref="L11" r:id="rId12"/>
    <hyperlink ref="B12" r:id="rId13" display="Inout AF200/201/210基础刺猬粮"/>
    <hyperlink ref="B14" r:id="rId14" display="Inout AF500/510高级刺猬粮"/>
    <hyperlink ref="L12" r:id="rId15"/>
    <hyperlink ref="L13" r:id="rId16"/>
    <hyperlink ref="L14" r:id="rId17"/>
    <hyperlink ref="L15" r:id="rId18"/>
    <hyperlink ref="B16" r:id="rId19" display="ROYAL CANIN 皇家幼猫粮 BK34"/>
    <hyperlink ref="B19" r:id="rId20" display="ROYAL CANIN 皇家幼猫粮 K36"/>
    <hyperlink ref="L16:L18" r:id="rId21" display="京东超市"/>
    <hyperlink ref="L19:L22" r:id="rId22" display="京东超市"/>
    <hyperlink ref="B23" r:id="rId23" location="duck-a-la-veg" display="Fromm福摩鸭肉甜马铃薯蔬菜美毛猫粮"/>
    <hyperlink ref="L25" r:id="rId24"/>
    <hyperlink ref="L23" r:id="rId25"/>
    <hyperlink ref="L24" r:id="rId26"/>
    <hyperlink ref="B29" r:id="rId27"/>
    <hyperlink ref="B26" r:id="rId28"/>
    <hyperlink ref="L26:L28" r:id="rId29" display="petco"/>
    <hyperlink ref="L29:L31" r:id="rId30" display="petco"/>
    <hyperlink ref="B32" r:id="rId31"/>
    <hyperlink ref="B35" r:id="rId32"/>
    <hyperlink ref="B38" r:id="rId33"/>
    <hyperlink ref="L32:L34" r:id="rId34" display="chewy"/>
    <hyperlink ref="L35:L37" r:id="rId35" display="chewy"/>
    <hyperlink ref="L38:L40" r:id="rId36" display="chewy"/>
    <hyperlink ref="B41" r:id="rId37" display="NOW! 无谷幼猫粮"/>
    <hyperlink ref="L41:L42" r:id="rId38" display="chewy"/>
    <hyperlink ref="B43" r:id="rId39" display="Orijen 成猫幼猫猫粮"/>
    <hyperlink ref="B45" r:id="rId40" display="Orijen 区域红猫粮"/>
    <hyperlink ref="L43:L44" r:id="rId41" display="chewy"/>
    <hyperlink ref="L45:L46" r:id="rId42" display="chewy"/>
    <hyperlink ref="B47:B48" r:id="rId43" display="ACANA Meadowland 猫粮"/>
    <hyperlink ref="B49:B50" r:id="rId44" display="ACANA Grasslands 猫粮"/>
    <hyperlink ref="B51:B52" r:id="rId45" display="ACANA Appalachian Ranch 猫粮"/>
    <hyperlink ref="L47:L48" r:id="rId46" display="chewy"/>
    <hyperlink ref="L49:L50" r:id="rId47" display="chewy"/>
    <hyperlink ref="L51:L52" r:id="rId48" display="chewy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8" orientation="landscape" verticalDpi="0" r:id="rId49"/>
  <ignoredErrors>
    <ignoredError sqref="P8 O19:P19 O29:P29 O37:P37" formula="1"/>
  </ignoredErrors>
  <legacyDrawing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2017-01-31T09:46:15Z</dcterms:modified>
</cp:coreProperties>
</file>